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8990" windowHeight="9270" activeTab="1"/>
  </bookViews>
  <sheets>
    <sheet name="Board Policy" sheetId="1" r:id="rId1"/>
    <sheet name="Annex 6" sheetId="2" r:id="rId2"/>
  </sheets>
  <definedNames>
    <definedName name="_xlnm.Print_Area" localSheetId="1">'Annex 6'!$A$1:$N$129</definedName>
    <definedName name="_xlnm.Print_Titles" localSheetId="1">'Annex 6'!$12:$14</definedName>
  </definedNames>
  <calcPr fullCalcOnLoad="1"/>
</workbook>
</file>

<file path=xl/sharedStrings.xml><?xml version="1.0" encoding="utf-8"?>
<sst xmlns="http://schemas.openxmlformats.org/spreadsheetml/2006/main" count="338" uniqueCount="135">
  <si>
    <t>BUDGET</t>
  </si>
  <si>
    <t>No.</t>
  </si>
  <si>
    <t>Source</t>
  </si>
  <si>
    <t>Component</t>
  </si>
  <si>
    <t>Requested Yr 1</t>
  </si>
  <si>
    <t>Total 2 Years</t>
  </si>
  <si>
    <t>Total 5 Years</t>
  </si>
  <si>
    <t>HSS</t>
  </si>
  <si>
    <t>CCM</t>
  </si>
  <si>
    <t>Sub-CCM</t>
  </si>
  <si>
    <t>Non-CCM</t>
  </si>
  <si>
    <t>Requested Yr 2</t>
  </si>
  <si>
    <t>Tuberculosis</t>
  </si>
  <si>
    <t>Malaria</t>
  </si>
  <si>
    <t>HIV/AIDS</t>
  </si>
  <si>
    <t>Tajikistan (Low)</t>
  </si>
  <si>
    <t>Proposal ID</t>
  </si>
  <si>
    <t xml:space="preserve">Category 2B </t>
  </si>
  <si>
    <t>Criteria</t>
  </si>
  <si>
    <t>Poverty</t>
  </si>
  <si>
    <t>RCM*</t>
  </si>
  <si>
    <t>Disease Burden</t>
  </si>
  <si>
    <t>Low</t>
  </si>
  <si>
    <t>Lower-middle</t>
  </si>
  <si>
    <t>Composite index</t>
  </si>
  <si>
    <t>Category 1</t>
  </si>
  <si>
    <t>Recommended 1 Proposals</t>
  </si>
  <si>
    <t>Cumulative</t>
  </si>
  <si>
    <t>WB</t>
  </si>
  <si>
    <t xml:space="preserve">Azerbaijan </t>
  </si>
  <si>
    <t>Ghana</t>
  </si>
  <si>
    <t xml:space="preserve">Guinea </t>
  </si>
  <si>
    <t xml:space="preserve">Namibia </t>
  </si>
  <si>
    <t xml:space="preserve">Rwanda </t>
  </si>
  <si>
    <t>Upper-middle</t>
  </si>
  <si>
    <t>Gabon</t>
  </si>
  <si>
    <t>Botswana</t>
  </si>
  <si>
    <t xml:space="preserve">Suriname </t>
  </si>
  <si>
    <t xml:space="preserve">Philippines </t>
  </si>
  <si>
    <t xml:space="preserve">Peru </t>
  </si>
  <si>
    <t xml:space="preserve">Montenegro </t>
  </si>
  <si>
    <t xml:space="preserve">Democratic Republic of Congo </t>
  </si>
  <si>
    <t xml:space="preserve">Afghanistan </t>
  </si>
  <si>
    <t xml:space="preserve">Bangladesh </t>
  </si>
  <si>
    <t xml:space="preserve">Benin </t>
  </si>
  <si>
    <t xml:space="preserve">Cambodia </t>
  </si>
  <si>
    <t xml:space="preserve">Cameroon </t>
  </si>
  <si>
    <t xml:space="preserve">Cote D'Ivoire </t>
  </si>
  <si>
    <t xml:space="preserve">East Timor </t>
  </si>
  <si>
    <t xml:space="preserve">Eritrea </t>
  </si>
  <si>
    <t xml:space="preserve">Ghana </t>
  </si>
  <si>
    <t xml:space="preserve">Haiti </t>
  </si>
  <si>
    <t xml:space="preserve">Kyrgyzstan </t>
  </si>
  <si>
    <t xml:space="preserve">Lesotho </t>
  </si>
  <si>
    <t xml:space="preserve">Malawi </t>
  </si>
  <si>
    <t xml:space="preserve">Mauritania </t>
  </si>
  <si>
    <t xml:space="preserve">Mongolia </t>
  </si>
  <si>
    <t xml:space="preserve">Niger </t>
  </si>
  <si>
    <t xml:space="preserve">Nigeria </t>
  </si>
  <si>
    <t xml:space="preserve">Republic of Congo </t>
  </si>
  <si>
    <t xml:space="preserve">Sudan </t>
  </si>
  <si>
    <t xml:space="preserve">The Gambia </t>
  </si>
  <si>
    <t xml:space="preserve">Zimbabwe </t>
  </si>
  <si>
    <t xml:space="preserve">Albania </t>
  </si>
  <si>
    <t xml:space="preserve">Bosnia Herzegovina </t>
  </si>
  <si>
    <t xml:space="preserve">Brazil </t>
  </si>
  <si>
    <t xml:space="preserve">China </t>
  </si>
  <si>
    <t>China</t>
  </si>
  <si>
    <t>Indonesia</t>
  </si>
  <si>
    <t xml:space="preserve">Jordan </t>
  </si>
  <si>
    <t xml:space="preserve">Macedonia </t>
  </si>
  <si>
    <t xml:space="preserve">Burundi </t>
  </si>
  <si>
    <t xml:space="preserve">Ethiopia </t>
  </si>
  <si>
    <t xml:space="preserve">Kenya </t>
  </si>
  <si>
    <t xml:space="preserve">Sao Tome &amp; Principe </t>
  </si>
  <si>
    <t>Mozambique, South Africa, Swaziland</t>
  </si>
  <si>
    <t>Low, 2Lower-m</t>
  </si>
  <si>
    <t>Low, Lower-middle</t>
  </si>
  <si>
    <t>Solomon Islands, Vanuatu</t>
  </si>
  <si>
    <t>Armenia</t>
  </si>
  <si>
    <t>Russian Federation</t>
  </si>
  <si>
    <t xml:space="preserve">Country </t>
  </si>
  <si>
    <t xml:space="preserve">   </t>
  </si>
  <si>
    <t xml:space="preserve">  Prioritization among TRP Recommended proposals</t>
  </si>
  <si>
    <t>proposals, TRP-recommended proposals would be financed in the following</t>
  </si>
  <si>
    <t>order:</t>
  </si>
  <si>
    <t>1. Proposals in TRP category 1</t>
  </si>
  <si>
    <t>2. Proposals in TRP category 2.</t>
  </si>
  <si>
    <t>4. In the event that insufficient resources are immediately available to finance all TRPrecommended</t>
  </si>
  <si>
    <t>Prioritization in Resource Constrained Environments (GF/B8/2)</t>
  </si>
  <si>
    <t>5. If category 2 is sub-classified by the TRP into subcategories, these would be financed</t>
  </si>
  <si>
    <t>sequentially, with the proposals in the higher-rated subcategories being financed before</t>
  </si>
  <si>
    <t>those in lower-rated subcategories.</t>
  </si>
  <si>
    <t>6. Proposals in the highest-rated category (or subcategory, if category 2 is broken down by</t>
  </si>
  <si>
    <t>the TRP into subcategories) for which insufficient resources are available would be assigned</t>
  </si>
  <si>
    <t>order (with the highest scoring proposals receiving priority).</t>
  </si>
  <si>
    <t>a score in accordance with the above table (GF/B8/2, P13/21). They would then be financed in descending</t>
  </si>
  <si>
    <t>Recommended 2B Proposals with Composite index 8</t>
  </si>
  <si>
    <t>Recommended 2B Proposals with Composite index 7</t>
  </si>
  <si>
    <t>Recommended 2B Proposals with Composite index 5</t>
  </si>
  <si>
    <t>Recommended 2B Proposals with Composite index 3</t>
  </si>
  <si>
    <t>Recommended 2B Proposals with Composite index 6</t>
  </si>
  <si>
    <t>Category 2A</t>
  </si>
  <si>
    <t>Recommended 2A Proposals with Composite index 8</t>
  </si>
  <si>
    <t>Recommended 2A Proposals with Composite index 6</t>
  </si>
  <si>
    <t>Total Recommended 1 and 2A(8)</t>
  </si>
  <si>
    <t>Total Recommended 1, 2A(8) and 2A(6)</t>
  </si>
  <si>
    <t>Recommended 2A Proposals with Composite index 5</t>
  </si>
  <si>
    <t>Total Recommended 1, 2A(8), 2A(6) and 2A(5)</t>
  </si>
  <si>
    <t>Recommended 2A Proposals with Composite index 4</t>
  </si>
  <si>
    <t>Total Recommended 1, 2A(8), 2A(6), 2A(5) and 2A(4)</t>
  </si>
  <si>
    <t>Recommended 2A Proposals with Composite index 3</t>
  </si>
  <si>
    <t>Total Recommended 1, 2A(8), 2A(6), 2A(5), 2A(4) and 2A(3)</t>
  </si>
  <si>
    <t>Total Recommended 1, 2A(8), 2A(6), 2A(5), 2A(4), 2A(3) and 2B(8)</t>
  </si>
  <si>
    <t>Total Recommended 1, 2A(8), 2A(6), 2A(5), 2A(4), 2A(3), 2B(8) and 2B(7)</t>
  </si>
  <si>
    <t>Total Recommended 1, 2A(8), 2A(6), 2A(5), 2A(4), 2A(3), 2B(8), 2B(7) and 2B(6)</t>
  </si>
  <si>
    <t>Total Recommended 1, 2A(8), 2A(6), 2A(5), 2A(4), 2A(3), 2B(8), 2B(7), 2B(6) and 2B(5)</t>
  </si>
  <si>
    <t>Total Recommended 1, 2A(8), 2A(6), 2A(5), 2A(4), 2A(3), 2B(8), 2B(7), 2B(6), 2B(5), and 2B(3)</t>
  </si>
  <si>
    <t>Decision Points:</t>
  </si>
  <si>
    <t>The Board adopts the following system for prioritizing among TRP-recommended proposals</t>
  </si>
  <si>
    <t>in the event that insufficient resources are immediately available to approve all TRPrecommended</t>
  </si>
  <si>
    <t>proposals:</t>
  </si>
  <si>
    <t>1. A composite index would be used to assign scores to TRP-recommended proposals, as</t>
  </si>
  <si>
    <t>described below.</t>
  </si>
  <si>
    <t>2. For Round 4, the criteria used in this composite index would be poverty and disease</t>
  </si>
  <si>
    <t>burden. The Board requests the PMPC to review the possibility of including an additional</t>
  </si>
  <si>
    <t>criteria for the Fifth and subsequent Rounds around repeated failures and countries that</t>
  </si>
  <si>
    <t>have not previously received funding.</t>
  </si>
  <si>
    <t>3. The indicators, values, and scores for the first two criteria are:</t>
  </si>
  <si>
    <t>The Decision points are applied to the TRP recommended proposals in category 1 and 2 for Round 5.</t>
  </si>
  <si>
    <t>WB Classification</t>
  </si>
  <si>
    <t xml:space="preserve">Prioritization according to Board Policy applicable in Resource Constrained Environments. Please Refer to Policy from 8th Board </t>
  </si>
  <si>
    <t>Meeting (GF/B8/2)</t>
  </si>
  <si>
    <t>* Used a weighted average for poverty index as the current policy does not address Multi-country situations and rounded up.</t>
  </si>
  <si>
    <t>Please note that the following TRP recommended proposals will only be approved by the Board as resources become available in 2006.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</si>
</sst>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[$$-1009]#,##0"/>
    <numFmt numFmtId="179" formatCode="[$$-409]#,##0"/>
    <numFmt numFmtId="180" formatCode="&quot;$&quot;#,##0;[Red]&quot;$&quot;#,##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$-409]#,##0;[Red][$$-409]#,##0"/>
    <numFmt numFmtId="189" formatCode="#,##0;[Red]#,##0"/>
    <numFmt numFmtId="190" formatCode="&quot;$&quot;#,##0.0"/>
    <numFmt numFmtId="191" formatCode="[$-409]h:mm:ss\ AM/PM"/>
    <numFmt numFmtId="192" formatCode="[$-409]dddd\,\ mmmm\ dd\,\ yyyy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i/>
      <sz val="16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12"/>
      <color indexed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justify" wrapText="1"/>
    </xf>
    <xf numFmtId="0" fontId="1" fillId="3" borderId="1" xfId="0" applyFont="1" applyFill="1" applyBorder="1" applyAlignment="1">
      <alignment horizontal="center" vertical="justify"/>
    </xf>
    <xf numFmtId="5" fontId="1" fillId="2" borderId="1" xfId="0" applyNumberFormat="1" applyFont="1" applyFill="1" applyBorder="1" applyAlignment="1">
      <alignment horizontal="right" vertical="justify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9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 quotePrefix="1">
      <alignment/>
    </xf>
    <xf numFmtId="0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/>
    </xf>
    <xf numFmtId="0" fontId="8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 horizontal="left" vertical="justify" wrapText="1"/>
    </xf>
    <xf numFmtId="5" fontId="1" fillId="4" borderId="1" xfId="0" applyNumberFormat="1" applyFont="1" applyFill="1" applyBorder="1" applyAlignment="1">
      <alignment horizontal="right" vertical="justify"/>
    </xf>
    <xf numFmtId="5" fontId="1" fillId="2" borderId="3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9" fontId="0" fillId="0" borderId="3" xfId="0" applyNumberFormat="1" applyFont="1" applyBorder="1" applyAlignment="1">
      <alignment horizontal="right"/>
    </xf>
    <xf numFmtId="179" fontId="0" fillId="0" borderId="3" xfId="0" applyNumberFormat="1" applyFont="1" applyFill="1" applyBorder="1" applyAlignment="1">
      <alignment horizontal="right"/>
    </xf>
    <xf numFmtId="179" fontId="1" fillId="4" borderId="1" xfId="17" applyNumberFormat="1" applyFont="1" applyFill="1" applyBorder="1" applyAlignment="1">
      <alignment horizontal="right" wrapText="1"/>
    </xf>
    <xf numFmtId="179" fontId="0" fillId="0" borderId="3" xfId="17" applyNumberFormat="1" applyFont="1" applyBorder="1" applyAlignment="1">
      <alignment horizontal="right"/>
    </xf>
    <xf numFmtId="179" fontId="1" fillId="0" borderId="1" xfId="17" applyNumberFormat="1" applyFont="1" applyFill="1" applyBorder="1" applyAlignment="1">
      <alignment horizontal="right" wrapText="1"/>
    </xf>
    <xf numFmtId="180" fontId="1" fillId="5" borderId="1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5" borderId="1" xfId="0" applyNumberFormat="1" applyFont="1" applyFill="1" applyBorder="1" applyAlignment="1">
      <alignment/>
    </xf>
    <xf numFmtId="5" fontId="0" fillId="0" borderId="3" xfId="0" applyNumberFormat="1" applyFont="1" applyFill="1" applyBorder="1" applyAlignment="1">
      <alignment horizontal="right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1" xfId="0" applyNumberFormat="1" applyFont="1" applyBorder="1" applyAlignment="1">
      <alignment horizontal="left"/>
    </xf>
    <xf numFmtId="179" fontId="0" fillId="0" borderId="1" xfId="17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179" fontId="0" fillId="0" borderId="1" xfId="17" applyNumberFormat="1" applyFont="1" applyBorder="1" applyAlignment="1">
      <alignment horizontal="right" wrapText="1"/>
    </xf>
    <xf numFmtId="179" fontId="0" fillId="0" borderId="3" xfId="17" applyNumberFormat="1" applyFont="1" applyBorder="1" applyAlignment="1">
      <alignment horizontal="right" wrapText="1"/>
    </xf>
    <xf numFmtId="179" fontId="0" fillId="0" borderId="1" xfId="17" applyNumberFormat="1" applyFont="1" applyFill="1" applyBorder="1" applyAlignment="1">
      <alignment horizontal="right"/>
    </xf>
    <xf numFmtId="179" fontId="0" fillId="0" borderId="3" xfId="17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179" fontId="0" fillId="0" borderId="3" xfId="0" applyNumberFormat="1" applyFont="1" applyBorder="1" applyAlignment="1">
      <alignment horizontal="right"/>
    </xf>
    <xf numFmtId="179" fontId="0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79" fontId="0" fillId="0" borderId="1" xfId="17" applyNumberFormat="1" applyFont="1" applyBorder="1" applyAlignment="1">
      <alignment horizontal="right" vertical="center"/>
    </xf>
    <xf numFmtId="179" fontId="0" fillId="0" borderId="3" xfId="17" applyNumberFormat="1" applyFont="1" applyBorder="1" applyAlignment="1">
      <alignment horizontal="right" vertical="center"/>
    </xf>
    <xf numFmtId="177" fontId="0" fillId="0" borderId="5" xfId="0" applyNumberFormat="1" applyFont="1" applyFill="1" applyBorder="1" applyAlignment="1">
      <alignment/>
    </xf>
    <xf numFmtId="180" fontId="0" fillId="0" borderId="1" xfId="17" applyNumberFormat="1" applyFont="1" applyBorder="1" applyAlignment="1">
      <alignment horizontal="right"/>
    </xf>
    <xf numFmtId="180" fontId="0" fillId="0" borderId="3" xfId="17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4" borderId="1" xfId="0" applyNumberFormat="1" applyFont="1" applyFill="1" applyBorder="1" applyAlignment="1" quotePrefix="1">
      <alignment/>
    </xf>
    <xf numFmtId="0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/>
    </xf>
    <xf numFmtId="180" fontId="0" fillId="4" borderId="1" xfId="17" applyNumberFormat="1" applyFont="1" applyFill="1" applyBorder="1" applyAlignment="1">
      <alignment horizontal="right"/>
    </xf>
    <xf numFmtId="180" fontId="0" fillId="4" borderId="3" xfId="17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5" borderId="1" xfId="0" applyNumberFormat="1" applyFont="1" applyFill="1" applyBorder="1" applyAlignment="1" quotePrefix="1">
      <alignment/>
    </xf>
    <xf numFmtId="0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/>
    </xf>
    <xf numFmtId="180" fontId="0" fillId="5" borderId="1" xfId="17" applyNumberFormat="1" applyFont="1" applyFill="1" applyBorder="1" applyAlignment="1">
      <alignment horizontal="right"/>
    </xf>
    <xf numFmtId="179" fontId="0" fillId="5" borderId="1" xfId="17" applyNumberFormat="1" applyFont="1" applyFill="1" applyBorder="1" applyAlignment="1">
      <alignment horizontal="right" wrapText="1"/>
    </xf>
    <xf numFmtId="180" fontId="0" fillId="5" borderId="3" xfId="17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79" fontId="0" fillId="4" borderId="1" xfId="17" applyNumberFormat="1" applyFont="1" applyFill="1" applyBorder="1" applyAlignment="1">
      <alignment horizontal="right"/>
    </xf>
    <xf numFmtId="179" fontId="0" fillId="4" borderId="3" xfId="17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left"/>
    </xf>
    <xf numFmtId="179" fontId="0" fillId="5" borderId="1" xfId="17" applyNumberFormat="1" applyFont="1" applyFill="1" applyBorder="1" applyAlignment="1">
      <alignment horizontal="right"/>
    </xf>
    <xf numFmtId="179" fontId="0" fillId="5" borderId="3" xfId="17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80" fontId="11" fillId="0" borderId="3" xfId="17" applyNumberFormat="1" applyFont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79" fontId="0" fillId="0" borderId="1" xfId="17" applyNumberFormat="1" applyFont="1" applyBorder="1" applyAlignment="1">
      <alignment horizontal="right" vertical="center"/>
    </xf>
    <xf numFmtId="179" fontId="0" fillId="0" borderId="1" xfId="17" applyNumberFormat="1" applyFont="1" applyBorder="1" applyAlignment="1">
      <alignment horizontal="right" wrapText="1"/>
    </xf>
    <xf numFmtId="179" fontId="0" fillId="0" borderId="3" xfId="17" applyNumberFormat="1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179" fontId="0" fillId="0" borderId="3" xfId="17" applyNumberFormat="1" applyFont="1" applyBorder="1" applyAlignment="1">
      <alignment horizontal="right" wrapText="1"/>
    </xf>
    <xf numFmtId="0" fontId="0" fillId="0" borderId="1" xfId="0" applyNumberFormat="1" applyFont="1" applyFill="1" applyBorder="1" applyAlignment="1" quotePrefix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79" fontId="0" fillId="0" borderId="1" xfId="17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179" fontId="0" fillId="0" borderId="6" xfId="17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9" fontId="0" fillId="0" borderId="0" xfId="17" applyNumberFormat="1" applyFont="1" applyFill="1" applyBorder="1" applyAlignment="1">
      <alignment horizontal="right"/>
    </xf>
    <xf numFmtId="179" fontId="0" fillId="0" borderId="0" xfId="17" applyNumberFormat="1" applyFont="1" applyFill="1" applyBorder="1" applyAlignment="1">
      <alignment horizontal="right" wrapText="1"/>
    </xf>
    <xf numFmtId="179" fontId="0" fillId="0" borderId="4" xfId="17" applyNumberFormat="1" applyFont="1" applyFill="1" applyBorder="1" applyAlignment="1">
      <alignment horizontal="right"/>
    </xf>
    <xf numFmtId="179" fontId="0" fillId="0" borderId="6" xfId="17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179" fontId="0" fillId="0" borderId="0" xfId="17" applyNumberFormat="1" applyFont="1" applyBorder="1" applyAlignment="1">
      <alignment horizontal="right" vertical="center"/>
    </xf>
    <xf numFmtId="179" fontId="0" fillId="0" borderId="0" xfId="17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/>
    </xf>
    <xf numFmtId="0" fontId="0" fillId="5" borderId="2" xfId="0" applyNumberFormat="1" applyFont="1" applyFill="1" applyBorder="1" applyAlignment="1" quotePrefix="1">
      <alignment/>
    </xf>
    <xf numFmtId="0" fontId="0" fillId="5" borderId="2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2" xfId="0" applyFont="1" applyFill="1" applyBorder="1" applyAlignment="1">
      <alignment horizontal="left"/>
    </xf>
    <xf numFmtId="179" fontId="0" fillId="5" borderId="2" xfId="17" applyNumberFormat="1" applyFont="1" applyFill="1" applyBorder="1" applyAlignment="1">
      <alignment horizontal="right"/>
    </xf>
    <xf numFmtId="179" fontId="0" fillId="5" borderId="2" xfId="17" applyNumberFormat="1" applyFont="1" applyFill="1" applyBorder="1" applyAlignment="1">
      <alignment horizontal="right" wrapText="1"/>
    </xf>
    <xf numFmtId="179" fontId="0" fillId="5" borderId="8" xfId="17" applyNumberFormat="1" applyFont="1" applyFill="1" applyBorder="1" applyAlignment="1">
      <alignment horizontal="right"/>
    </xf>
    <xf numFmtId="177" fontId="1" fillId="5" borderId="2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179" fontId="0" fillId="0" borderId="9" xfId="17" applyNumberFormat="1" applyFont="1" applyBorder="1" applyAlignment="1">
      <alignment horizontal="right"/>
    </xf>
    <xf numFmtId="179" fontId="0" fillId="0" borderId="9" xfId="17" applyNumberFormat="1" applyFont="1" applyBorder="1" applyAlignment="1">
      <alignment horizontal="right" wrapText="1"/>
    </xf>
    <xf numFmtId="179" fontId="0" fillId="0" borderId="10" xfId="17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9525</xdr:rowOff>
    </xdr:from>
    <xdr:to>
      <xdr:col>6</xdr:col>
      <xdr:colOff>171450</xdr:colOff>
      <xdr:row>26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0"/>
          <a:ext cx="3762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H18" sqref="H18"/>
    </sheetView>
  </sheetViews>
  <sheetFormatPr defaultColWidth="9.140625" defaultRowHeight="12.75"/>
  <sheetData>
    <row r="1" spans="1:4" ht="12.75">
      <c r="A1" s="29" t="s">
        <v>89</v>
      </c>
      <c r="B1" s="24"/>
      <c r="C1" s="24"/>
      <c r="D1" s="24"/>
    </row>
    <row r="2" spans="1:4" ht="12.75">
      <c r="A2" s="29"/>
      <c r="B2" s="24"/>
      <c r="C2" s="24"/>
      <c r="D2" s="24"/>
    </row>
    <row r="3" spans="1:4" ht="12.75">
      <c r="A3" t="s">
        <v>118</v>
      </c>
      <c r="B3" s="24"/>
      <c r="C3" s="24"/>
      <c r="D3" s="24"/>
    </row>
    <row r="4" spans="1:4" ht="12.75">
      <c r="A4" t="s">
        <v>119</v>
      </c>
      <c r="B4" s="24"/>
      <c r="C4" s="24"/>
      <c r="D4" s="24"/>
    </row>
    <row r="5" spans="1:4" ht="12.75">
      <c r="A5" t="s">
        <v>120</v>
      </c>
      <c r="B5" s="24"/>
      <c r="C5" s="24"/>
      <c r="D5" s="24"/>
    </row>
    <row r="6" spans="1:4" ht="12.75">
      <c r="A6" t="s">
        <v>121</v>
      </c>
      <c r="B6" s="24"/>
      <c r="C6" s="24"/>
      <c r="D6" s="24"/>
    </row>
    <row r="7" spans="2:4" ht="12.75">
      <c r="B7" s="24"/>
      <c r="C7" s="24"/>
      <c r="D7" s="24"/>
    </row>
    <row r="8" spans="1:4" ht="12.75">
      <c r="A8" t="s">
        <v>122</v>
      </c>
      <c r="B8" s="24"/>
      <c r="C8" s="24"/>
      <c r="D8" s="24"/>
    </row>
    <row r="9" spans="1:4" ht="12.75">
      <c r="A9" t="s">
        <v>123</v>
      </c>
      <c r="B9" s="24"/>
      <c r="C9" s="24"/>
      <c r="D9" s="24"/>
    </row>
    <row r="10" spans="2:4" ht="12.75">
      <c r="B10" s="24"/>
      <c r="C10" s="24"/>
      <c r="D10" s="24"/>
    </row>
    <row r="11" spans="1:4" ht="12.75">
      <c r="A11" t="s">
        <v>124</v>
      </c>
      <c r="B11" s="24"/>
      <c r="C11" s="24"/>
      <c r="D11" s="24"/>
    </row>
    <row r="12" spans="1:4" ht="12.75">
      <c r="A12" t="s">
        <v>125</v>
      </c>
      <c r="B12" s="24"/>
      <c r="C12" s="24"/>
      <c r="D12" s="24"/>
    </row>
    <row r="13" spans="1:4" ht="12.75">
      <c r="A13" t="s">
        <v>126</v>
      </c>
      <c r="B13" s="24"/>
      <c r="C13" s="24"/>
      <c r="D13" s="24"/>
    </row>
    <row r="14" spans="1:4" ht="12.75">
      <c r="A14" t="s">
        <v>127</v>
      </c>
      <c r="B14" s="24"/>
      <c r="C14" s="24"/>
      <c r="D14" s="24"/>
    </row>
    <row r="15" spans="1:4" ht="12.75">
      <c r="A15" s="29"/>
      <c r="B15" s="24"/>
      <c r="C15" s="24"/>
      <c r="D15" s="24"/>
    </row>
    <row r="16" spans="1:4" ht="12.75">
      <c r="A16" s="42" t="s">
        <v>128</v>
      </c>
      <c r="B16" s="24"/>
      <c r="C16" s="24"/>
      <c r="D16" s="24"/>
    </row>
    <row r="17" spans="1:4" ht="12.75">
      <c r="A17" s="42"/>
      <c r="B17" s="24"/>
      <c r="C17" s="24"/>
      <c r="D17" s="24"/>
    </row>
    <row r="18" spans="1:4" ht="12.75">
      <c r="A18" s="42"/>
      <c r="B18" s="24"/>
      <c r="C18" s="24"/>
      <c r="D18" s="24"/>
    </row>
    <row r="19" spans="1:4" ht="12.75">
      <c r="A19" s="42"/>
      <c r="B19" s="24"/>
      <c r="C19" s="24"/>
      <c r="D19" s="24"/>
    </row>
    <row r="20" spans="1:4" ht="12.75">
      <c r="A20" s="42"/>
      <c r="B20" s="24"/>
      <c r="C20" s="24"/>
      <c r="D20" s="24"/>
    </row>
    <row r="21" spans="1:4" ht="12.75">
      <c r="A21" s="42"/>
      <c r="B21" s="24"/>
      <c r="C21" s="24"/>
      <c r="D21" s="24"/>
    </row>
    <row r="22" spans="1:4" ht="12.75">
      <c r="A22" s="42"/>
      <c r="B22" s="24"/>
      <c r="C22" s="24"/>
      <c r="D22" s="24"/>
    </row>
    <row r="23" spans="1:4" ht="12.75">
      <c r="A23" s="42"/>
      <c r="B23" s="24"/>
      <c r="C23" s="24"/>
      <c r="D23" s="24"/>
    </row>
    <row r="24" spans="1:4" ht="12.75">
      <c r="A24" s="42"/>
      <c r="B24" s="24"/>
      <c r="C24" s="24"/>
      <c r="D24" s="24"/>
    </row>
    <row r="25" spans="1:4" ht="12.75">
      <c r="A25" s="42"/>
      <c r="B25" s="24"/>
      <c r="C25" s="24"/>
      <c r="D25" s="24"/>
    </row>
    <row r="26" spans="1:4" ht="12.75">
      <c r="A26" s="29"/>
      <c r="B26" s="24"/>
      <c r="C26" s="24"/>
      <c r="D26" s="24"/>
    </row>
    <row r="27" spans="1:4" ht="12.75">
      <c r="A27" s="29"/>
      <c r="B27" s="24"/>
      <c r="C27" s="24"/>
      <c r="D27" s="24"/>
    </row>
    <row r="28" spans="1:4" ht="12.75">
      <c r="A28" s="24"/>
      <c r="B28" s="24"/>
      <c r="C28" s="24"/>
      <c r="D28" s="24"/>
    </row>
    <row r="29" spans="1:4" ht="12.75">
      <c r="A29" s="24" t="s">
        <v>88</v>
      </c>
      <c r="B29" s="24"/>
      <c r="C29" s="24"/>
      <c r="D29" s="24"/>
    </row>
    <row r="30" spans="1:4" ht="12.75">
      <c r="A30" s="24" t="s">
        <v>84</v>
      </c>
      <c r="B30" s="24"/>
      <c r="C30" s="24"/>
      <c r="D30" s="24"/>
    </row>
    <row r="31" spans="1:4" ht="12.75">
      <c r="A31" s="24" t="s">
        <v>85</v>
      </c>
      <c r="B31" s="24"/>
      <c r="C31" s="24"/>
      <c r="D31" s="24"/>
    </row>
    <row r="32" spans="1:4" ht="12.75">
      <c r="A32" s="24" t="s">
        <v>86</v>
      </c>
      <c r="B32" s="24"/>
      <c r="C32" s="24"/>
      <c r="D32" s="24"/>
    </row>
    <row r="33" spans="1:4" ht="12.75">
      <c r="A33" s="24" t="s">
        <v>87</v>
      </c>
      <c r="B33" s="24"/>
      <c r="C33" s="24"/>
      <c r="D33" s="24"/>
    </row>
    <row r="34" spans="1:4" ht="12.75">
      <c r="A34" s="24"/>
      <c r="B34" s="24"/>
      <c r="C34" s="24"/>
      <c r="D34" s="24"/>
    </row>
    <row r="35" spans="1:4" ht="12.75">
      <c r="A35" s="24" t="s">
        <v>90</v>
      </c>
      <c r="B35" s="24"/>
      <c r="C35" s="24"/>
      <c r="D35" s="24"/>
    </row>
    <row r="36" spans="1:4" ht="12.75">
      <c r="A36" s="24" t="s">
        <v>91</v>
      </c>
      <c r="B36" s="24"/>
      <c r="C36" s="24"/>
      <c r="D36" s="24"/>
    </row>
    <row r="37" spans="1:4" ht="12.75">
      <c r="A37" s="24" t="s">
        <v>92</v>
      </c>
      <c r="B37" s="24"/>
      <c r="C37" s="24"/>
      <c r="D37" s="24"/>
    </row>
    <row r="38" spans="1:4" ht="12.75">
      <c r="A38" s="24"/>
      <c r="B38" s="24"/>
      <c r="C38" s="24"/>
      <c r="D38" s="24"/>
    </row>
    <row r="39" spans="1:4" ht="12.75">
      <c r="A39" s="24" t="s">
        <v>93</v>
      </c>
      <c r="B39" s="24"/>
      <c r="C39" s="24"/>
      <c r="D39" s="24"/>
    </row>
    <row r="40" spans="1:4" ht="12.75">
      <c r="A40" s="24" t="s">
        <v>94</v>
      </c>
      <c r="B40" s="24"/>
      <c r="C40" s="24"/>
      <c r="D40" s="24"/>
    </row>
    <row r="41" spans="1:4" ht="12.75">
      <c r="A41" s="24" t="s">
        <v>96</v>
      </c>
      <c r="B41" s="24"/>
      <c r="C41" s="24"/>
      <c r="D41" s="24"/>
    </row>
    <row r="42" spans="1:4" ht="12.75">
      <c r="A42" s="24" t="s">
        <v>95</v>
      </c>
      <c r="B42" s="24"/>
      <c r="C42" s="24"/>
      <c r="D42" s="24"/>
    </row>
    <row r="44" ht="12.75">
      <c r="A44" t="s">
        <v>129</v>
      </c>
    </row>
  </sheetData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workbookViewId="0" topLeftCell="A26">
      <selection activeCell="D46" sqref="D46:I48"/>
    </sheetView>
  </sheetViews>
  <sheetFormatPr defaultColWidth="9.140625" defaultRowHeight="12.75"/>
  <cols>
    <col min="1" max="1" width="4.28125" style="0" customWidth="1"/>
    <col min="2" max="2" width="10.7109375" style="0" bestFit="1" customWidth="1"/>
    <col min="3" max="3" width="9.28125" style="0" bestFit="1" customWidth="1"/>
    <col min="4" max="4" width="33.140625" style="0" bestFit="1" customWidth="1"/>
    <col min="5" max="5" width="15.28125" style="0" customWidth="1"/>
    <col min="6" max="6" width="12.140625" style="0" bestFit="1" customWidth="1"/>
    <col min="7" max="8" width="11.140625" style="0" customWidth="1"/>
    <col min="9" max="9" width="12.57421875" style="0" customWidth="1"/>
    <col min="10" max="11" width="19.421875" style="0" hidden="1" customWidth="1"/>
    <col min="12" max="12" width="16.28125" style="0" bestFit="1" customWidth="1"/>
    <col min="13" max="13" width="20.8515625" style="0" hidden="1" customWidth="1"/>
    <col min="14" max="14" width="14.00390625" style="0" bestFit="1" customWidth="1"/>
    <col min="15" max="15" width="13.421875" style="0" bestFit="1" customWidth="1"/>
  </cols>
  <sheetData>
    <row r="1" spans="1:12" ht="12.75" customHeight="1">
      <c r="A1" s="142" t="s">
        <v>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4" s="47" customFormat="1" ht="12.75">
      <c r="A3" s="44"/>
      <c r="B3" s="45"/>
      <c r="C3" s="45"/>
      <c r="D3" s="45"/>
      <c r="E3" s="45"/>
      <c r="F3" s="45"/>
      <c r="G3" s="43"/>
      <c r="H3" s="43"/>
      <c r="I3" s="43"/>
      <c r="J3" s="145" t="s">
        <v>0</v>
      </c>
      <c r="K3" s="146"/>
      <c r="L3" s="146"/>
      <c r="M3" s="147"/>
      <c r="N3" s="46"/>
    </row>
    <row r="4" spans="1:14" s="43" customFormat="1" ht="25.5">
      <c r="A4" s="2" t="s">
        <v>1</v>
      </c>
      <c r="B4" s="3" t="s">
        <v>16</v>
      </c>
      <c r="C4" s="3" t="s">
        <v>2</v>
      </c>
      <c r="D4" s="3" t="s">
        <v>81</v>
      </c>
      <c r="E4" s="3" t="s">
        <v>28</v>
      </c>
      <c r="F4" s="3" t="s">
        <v>3</v>
      </c>
      <c r="J4" s="4" t="s">
        <v>4</v>
      </c>
      <c r="K4" s="3" t="s">
        <v>11</v>
      </c>
      <c r="L4" s="3" t="s">
        <v>5</v>
      </c>
      <c r="M4" s="3" t="s">
        <v>6</v>
      </c>
      <c r="N4" s="28"/>
    </row>
    <row r="5" spans="1:14" s="43" customFormat="1" ht="12.75">
      <c r="A5" s="148" t="s">
        <v>25</v>
      </c>
      <c r="B5" s="149"/>
      <c r="C5" s="1"/>
      <c r="D5" s="1"/>
      <c r="E5" s="1"/>
      <c r="F5" s="1"/>
      <c r="J5" s="5">
        <f>SUM(J6:J10)</f>
        <v>25194809</v>
      </c>
      <c r="K5" s="5">
        <f>SUM(K6:K10)</f>
        <v>18115628</v>
      </c>
      <c r="L5" s="5">
        <f>SUM(L6:L10)</f>
        <v>43310437</v>
      </c>
      <c r="M5" s="5">
        <f>SUM(M6:M10)</f>
        <v>98935651</v>
      </c>
      <c r="N5" s="48"/>
    </row>
    <row r="6" spans="1:14" s="43" customFormat="1" ht="12.75">
      <c r="A6" s="49">
        <v>1</v>
      </c>
      <c r="B6" s="50">
        <v>38</v>
      </c>
      <c r="C6" s="49" t="s">
        <v>8</v>
      </c>
      <c r="D6" s="6" t="s">
        <v>29</v>
      </c>
      <c r="E6" s="51" t="s">
        <v>23</v>
      </c>
      <c r="F6" s="6" t="s">
        <v>12</v>
      </c>
      <c r="J6" s="52">
        <v>1493514</v>
      </c>
      <c r="K6" s="52">
        <v>2332256</v>
      </c>
      <c r="L6" s="52">
        <f>J6+K6</f>
        <v>3825770</v>
      </c>
      <c r="M6" s="52">
        <v>9516200</v>
      </c>
      <c r="N6" s="53"/>
    </row>
    <row r="7" spans="1:14" s="43" customFormat="1" ht="12.75">
      <c r="A7" s="49">
        <v>2</v>
      </c>
      <c r="B7" s="50">
        <v>77</v>
      </c>
      <c r="C7" s="49" t="s">
        <v>8</v>
      </c>
      <c r="D7" s="49" t="s">
        <v>30</v>
      </c>
      <c r="E7" s="51" t="s">
        <v>22</v>
      </c>
      <c r="F7" s="49" t="s">
        <v>12</v>
      </c>
      <c r="J7" s="54">
        <v>8987907</v>
      </c>
      <c r="K7" s="55">
        <v>5559639</v>
      </c>
      <c r="L7" s="52">
        <f>J7+K7</f>
        <v>14547546</v>
      </c>
      <c r="M7" s="54">
        <v>31471844</v>
      </c>
      <c r="N7" s="53"/>
    </row>
    <row r="8" spans="1:14" s="43" customFormat="1" ht="12.75">
      <c r="A8" s="49">
        <v>3</v>
      </c>
      <c r="B8" s="50">
        <v>108</v>
      </c>
      <c r="C8" s="49" t="s">
        <v>8</v>
      </c>
      <c r="D8" s="49" t="s">
        <v>31</v>
      </c>
      <c r="E8" s="51" t="s">
        <v>22</v>
      </c>
      <c r="F8" s="49" t="s">
        <v>12</v>
      </c>
      <c r="J8" s="56">
        <v>2055814</v>
      </c>
      <c r="K8" s="57">
        <v>1335687</v>
      </c>
      <c r="L8" s="52">
        <f>J8+K8</f>
        <v>3391501</v>
      </c>
      <c r="M8" s="56">
        <v>6225144</v>
      </c>
      <c r="N8" s="53"/>
    </row>
    <row r="9" spans="1:14" s="43" customFormat="1" ht="12.75">
      <c r="A9" s="49">
        <v>4</v>
      </c>
      <c r="B9" s="50">
        <v>17</v>
      </c>
      <c r="C9" s="49" t="s">
        <v>8</v>
      </c>
      <c r="D9" s="6" t="s">
        <v>32</v>
      </c>
      <c r="E9" s="51" t="s">
        <v>23</v>
      </c>
      <c r="F9" s="49" t="s">
        <v>12</v>
      </c>
      <c r="J9" s="58">
        <v>4343668</v>
      </c>
      <c r="K9" s="59">
        <v>2879085</v>
      </c>
      <c r="L9" s="52">
        <f>J9+K9</f>
        <v>7222753</v>
      </c>
      <c r="M9" s="58">
        <v>17777383</v>
      </c>
      <c r="N9" s="53"/>
    </row>
    <row r="10" spans="1:14" s="43" customFormat="1" ht="12.75">
      <c r="A10" s="49">
        <v>5</v>
      </c>
      <c r="B10" s="50">
        <v>21</v>
      </c>
      <c r="C10" s="49" t="s">
        <v>8</v>
      </c>
      <c r="D10" s="49" t="s">
        <v>33</v>
      </c>
      <c r="E10" s="51" t="s">
        <v>22</v>
      </c>
      <c r="F10" s="49" t="s">
        <v>7</v>
      </c>
      <c r="J10" s="52">
        <v>8313906</v>
      </c>
      <c r="K10" s="60">
        <v>6008961</v>
      </c>
      <c r="L10" s="52">
        <f>J10+K10</f>
        <v>14322867</v>
      </c>
      <c r="M10" s="52">
        <v>33945080</v>
      </c>
      <c r="N10" s="53"/>
    </row>
    <row r="11" spans="1:14" s="43" customFormat="1" ht="12.75">
      <c r="A11" s="150" t="s">
        <v>26</v>
      </c>
      <c r="B11" s="151"/>
      <c r="C11" s="151"/>
      <c r="D11" s="152"/>
      <c r="E11" s="25"/>
      <c r="F11" s="25"/>
      <c r="J11" s="26"/>
      <c r="K11" s="26"/>
      <c r="L11" s="26">
        <f>SUM(L6:L10)</f>
        <v>43310437</v>
      </c>
      <c r="M11" s="26">
        <f>SUM(M6:M10)</f>
        <v>98935651</v>
      </c>
      <c r="N11" s="48"/>
    </row>
    <row r="12" spans="1:13" s="63" customFormat="1" ht="12.75" customHeight="1">
      <c r="A12" s="61" t="s">
        <v>82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s="47" customFormat="1" ht="12.75">
      <c r="A13" s="64"/>
      <c r="B13" s="65"/>
      <c r="C13" s="65"/>
      <c r="D13" s="65"/>
      <c r="E13" s="65"/>
      <c r="F13" s="65"/>
      <c r="G13" s="65"/>
      <c r="H13" s="65"/>
      <c r="I13" s="65"/>
      <c r="J13" s="145" t="s">
        <v>0</v>
      </c>
      <c r="K13" s="146"/>
      <c r="L13" s="146"/>
      <c r="M13" s="147"/>
    </row>
    <row r="14" spans="1:14" s="43" customFormat="1" ht="25.5">
      <c r="A14" s="22" t="s">
        <v>1</v>
      </c>
      <c r="B14" s="23" t="s">
        <v>16</v>
      </c>
      <c r="C14" s="3" t="s">
        <v>2</v>
      </c>
      <c r="D14" s="3" t="s">
        <v>81</v>
      </c>
      <c r="E14" s="3" t="s">
        <v>130</v>
      </c>
      <c r="F14" s="3" t="s">
        <v>3</v>
      </c>
      <c r="G14" s="3" t="s">
        <v>18</v>
      </c>
      <c r="H14" s="3" t="s">
        <v>18</v>
      </c>
      <c r="I14" s="3" t="s">
        <v>24</v>
      </c>
      <c r="J14" s="4" t="s">
        <v>4</v>
      </c>
      <c r="K14" s="3" t="s">
        <v>11</v>
      </c>
      <c r="L14" s="3" t="s">
        <v>5</v>
      </c>
      <c r="M14" s="3" t="s">
        <v>6</v>
      </c>
      <c r="N14" s="3" t="s">
        <v>27</v>
      </c>
    </row>
    <row r="15" spans="1:14" s="43" customFormat="1" ht="25.5">
      <c r="A15" s="143" t="s">
        <v>102</v>
      </c>
      <c r="B15" s="144"/>
      <c r="C15" s="1"/>
      <c r="D15" s="1"/>
      <c r="E15" s="1"/>
      <c r="F15" s="1"/>
      <c r="G15" s="1" t="s">
        <v>21</v>
      </c>
      <c r="H15" s="1" t="s">
        <v>19</v>
      </c>
      <c r="I15" s="1"/>
      <c r="J15" s="5">
        <f>SUM(J16:J85)</f>
        <v>285447237</v>
      </c>
      <c r="K15" s="5">
        <f>SUM(K16:K85)</f>
        <v>288699907</v>
      </c>
      <c r="L15" s="5">
        <f>SUM(L16:L85)</f>
        <v>1055719241</v>
      </c>
      <c r="M15" s="5">
        <f>SUM(M16:M85)</f>
        <v>1359955838</v>
      </c>
      <c r="N15" s="66"/>
    </row>
    <row r="16" spans="1:14" s="43" customFormat="1" ht="12.75">
      <c r="A16" s="49">
        <v>1</v>
      </c>
      <c r="B16" s="50">
        <v>29</v>
      </c>
      <c r="C16" s="67" t="s">
        <v>8</v>
      </c>
      <c r="D16" s="68" t="s">
        <v>43</v>
      </c>
      <c r="E16" s="69" t="s">
        <v>22</v>
      </c>
      <c r="F16" s="68" t="s">
        <v>12</v>
      </c>
      <c r="G16" s="68">
        <v>4</v>
      </c>
      <c r="H16" s="68">
        <v>4</v>
      </c>
      <c r="I16" s="49">
        <f aca="true" t="shared" si="0" ref="I16:I33">H16+G16</f>
        <v>8</v>
      </c>
      <c r="J16" s="70">
        <v>5235919</v>
      </c>
      <c r="K16" s="70">
        <v>4768065</v>
      </c>
      <c r="L16" s="54">
        <f aca="true" t="shared" si="1" ref="L16:L33">J16+K16</f>
        <v>10003984</v>
      </c>
      <c r="M16" s="71">
        <v>45977231</v>
      </c>
      <c r="N16" s="72"/>
    </row>
    <row r="17" spans="1:14" s="43" customFormat="1" ht="12.75">
      <c r="A17" s="49">
        <v>2</v>
      </c>
      <c r="B17" s="50">
        <v>36</v>
      </c>
      <c r="C17" s="67" t="s">
        <v>8</v>
      </c>
      <c r="D17" s="49" t="s">
        <v>45</v>
      </c>
      <c r="E17" s="69" t="s">
        <v>22</v>
      </c>
      <c r="F17" s="49" t="s">
        <v>12</v>
      </c>
      <c r="G17" s="49">
        <v>4</v>
      </c>
      <c r="H17" s="49">
        <v>4</v>
      </c>
      <c r="I17" s="49">
        <f t="shared" si="0"/>
        <v>8</v>
      </c>
      <c r="J17" s="73">
        <v>1608109</v>
      </c>
      <c r="K17" s="73">
        <v>1660641</v>
      </c>
      <c r="L17" s="54">
        <f t="shared" si="1"/>
        <v>3268750</v>
      </c>
      <c r="M17" s="74">
        <v>9662024</v>
      </c>
      <c r="N17" s="72"/>
    </row>
    <row r="18" spans="1:14" s="43" customFormat="1" ht="12.75">
      <c r="A18" s="49">
        <v>3</v>
      </c>
      <c r="B18" s="8">
        <v>41</v>
      </c>
      <c r="C18" s="9" t="s">
        <v>8</v>
      </c>
      <c r="D18" s="13" t="s">
        <v>46</v>
      </c>
      <c r="E18" s="69" t="s">
        <v>22</v>
      </c>
      <c r="F18" s="13" t="s">
        <v>13</v>
      </c>
      <c r="G18" s="13">
        <v>4</v>
      </c>
      <c r="H18" s="13">
        <v>4</v>
      </c>
      <c r="I18" s="49">
        <f t="shared" si="0"/>
        <v>8</v>
      </c>
      <c r="J18" s="14">
        <v>7205278</v>
      </c>
      <c r="K18" s="14">
        <v>5490607</v>
      </c>
      <c r="L18" s="54">
        <f t="shared" si="1"/>
        <v>12695885</v>
      </c>
      <c r="M18" s="33">
        <v>21210595</v>
      </c>
      <c r="N18" s="72"/>
    </row>
    <row r="19" spans="1:14" s="43" customFormat="1" ht="12.75">
      <c r="A19" s="49">
        <v>4</v>
      </c>
      <c r="B19" s="8">
        <v>41</v>
      </c>
      <c r="C19" s="9" t="s">
        <v>8</v>
      </c>
      <c r="D19" s="15" t="s">
        <v>46</v>
      </c>
      <c r="E19" s="69" t="s">
        <v>22</v>
      </c>
      <c r="F19" s="13" t="s">
        <v>14</v>
      </c>
      <c r="G19" s="13">
        <v>4</v>
      </c>
      <c r="H19" s="13">
        <v>4</v>
      </c>
      <c r="I19" s="49">
        <f t="shared" si="0"/>
        <v>8</v>
      </c>
      <c r="J19" s="14">
        <v>2635774</v>
      </c>
      <c r="K19" s="14">
        <v>2307816</v>
      </c>
      <c r="L19" s="54">
        <f t="shared" si="1"/>
        <v>4943590</v>
      </c>
      <c r="M19" s="33">
        <v>12060019</v>
      </c>
      <c r="N19" s="72"/>
    </row>
    <row r="20" spans="1:14" s="43" customFormat="1" ht="12.75">
      <c r="A20" s="49">
        <v>5</v>
      </c>
      <c r="B20" s="50">
        <v>83</v>
      </c>
      <c r="C20" s="67" t="s">
        <v>10</v>
      </c>
      <c r="D20" s="75" t="s">
        <v>47</v>
      </c>
      <c r="E20" s="69" t="s">
        <v>22</v>
      </c>
      <c r="F20" s="49" t="s">
        <v>14</v>
      </c>
      <c r="G20" s="49">
        <v>4</v>
      </c>
      <c r="H20" s="49">
        <v>4</v>
      </c>
      <c r="I20" s="49">
        <f t="shared" si="0"/>
        <v>8</v>
      </c>
      <c r="J20" s="52">
        <v>1910193</v>
      </c>
      <c r="K20" s="52">
        <v>1612502</v>
      </c>
      <c r="L20" s="54">
        <f t="shared" si="1"/>
        <v>3522695</v>
      </c>
      <c r="M20" s="60">
        <v>3522695</v>
      </c>
      <c r="N20" s="72"/>
    </row>
    <row r="21" spans="1:14" s="43" customFormat="1" ht="12.75">
      <c r="A21" s="49">
        <v>6</v>
      </c>
      <c r="B21" s="50">
        <v>106</v>
      </c>
      <c r="C21" s="67" t="s">
        <v>8</v>
      </c>
      <c r="D21" s="76" t="s">
        <v>41</v>
      </c>
      <c r="E21" s="69" t="s">
        <v>22</v>
      </c>
      <c r="F21" s="68" t="s">
        <v>12</v>
      </c>
      <c r="G21" s="68">
        <v>4</v>
      </c>
      <c r="H21" s="68">
        <v>4</v>
      </c>
      <c r="I21" s="49">
        <f t="shared" si="0"/>
        <v>8</v>
      </c>
      <c r="J21" s="70">
        <v>8064136</v>
      </c>
      <c r="K21" s="70">
        <v>9549470</v>
      </c>
      <c r="L21" s="54">
        <f t="shared" si="1"/>
        <v>17613606</v>
      </c>
      <c r="M21" s="71">
        <v>43716984</v>
      </c>
      <c r="N21" s="72"/>
    </row>
    <row r="22" spans="1:14" s="43" customFormat="1" ht="12.75">
      <c r="A22" s="49">
        <v>7</v>
      </c>
      <c r="B22" s="50">
        <v>110</v>
      </c>
      <c r="C22" s="67" t="s">
        <v>8</v>
      </c>
      <c r="D22" s="49" t="s">
        <v>51</v>
      </c>
      <c r="E22" s="69" t="s">
        <v>22</v>
      </c>
      <c r="F22" s="49" t="s">
        <v>14</v>
      </c>
      <c r="G22" s="49">
        <v>4</v>
      </c>
      <c r="H22" s="49">
        <v>4</v>
      </c>
      <c r="I22" s="49">
        <f t="shared" si="0"/>
        <v>8</v>
      </c>
      <c r="J22" s="54">
        <v>9591082</v>
      </c>
      <c r="K22" s="54">
        <v>9614485</v>
      </c>
      <c r="L22" s="54">
        <f t="shared" si="1"/>
        <v>19205567</v>
      </c>
      <c r="M22" s="55">
        <v>49927069</v>
      </c>
      <c r="N22" s="72"/>
    </row>
    <row r="23" spans="1:14" s="43" customFormat="1" ht="12.75">
      <c r="A23" s="49">
        <v>8</v>
      </c>
      <c r="B23" s="8">
        <v>76</v>
      </c>
      <c r="C23" s="9" t="s">
        <v>8</v>
      </c>
      <c r="D23" s="13" t="s">
        <v>53</v>
      </c>
      <c r="E23" s="69" t="s">
        <v>22</v>
      </c>
      <c r="F23" s="13" t="s">
        <v>14</v>
      </c>
      <c r="G23" s="13">
        <v>4</v>
      </c>
      <c r="H23" s="13">
        <v>4</v>
      </c>
      <c r="I23" s="49">
        <f t="shared" si="0"/>
        <v>8</v>
      </c>
      <c r="J23" s="14">
        <v>4546708</v>
      </c>
      <c r="K23" s="14">
        <v>5466675</v>
      </c>
      <c r="L23" s="54">
        <f t="shared" si="1"/>
        <v>10013383</v>
      </c>
      <c r="M23" s="33">
        <v>40346059</v>
      </c>
      <c r="N23" s="72"/>
    </row>
    <row r="24" spans="1:14" s="43" customFormat="1" ht="12.75">
      <c r="A24" s="49">
        <v>9</v>
      </c>
      <c r="B24" s="50">
        <v>194</v>
      </c>
      <c r="C24" s="67" t="s">
        <v>8</v>
      </c>
      <c r="D24" s="6" t="s">
        <v>54</v>
      </c>
      <c r="E24" s="69" t="s">
        <v>22</v>
      </c>
      <c r="F24" s="6" t="s">
        <v>14</v>
      </c>
      <c r="G24" s="6">
        <v>4</v>
      </c>
      <c r="H24" s="6">
        <v>4</v>
      </c>
      <c r="I24" s="49">
        <f t="shared" si="0"/>
        <v>8</v>
      </c>
      <c r="J24" s="52">
        <v>3175015</v>
      </c>
      <c r="K24" s="52">
        <v>4595640</v>
      </c>
      <c r="L24" s="54">
        <f t="shared" si="1"/>
        <v>7770655</v>
      </c>
      <c r="M24" s="60">
        <v>19104775</v>
      </c>
      <c r="N24" s="72"/>
    </row>
    <row r="25" spans="1:14" s="43" customFormat="1" ht="12.75">
      <c r="A25" s="49">
        <v>10</v>
      </c>
      <c r="B25" s="50">
        <v>194</v>
      </c>
      <c r="C25" s="67" t="s">
        <v>8</v>
      </c>
      <c r="D25" s="6" t="s">
        <v>54</v>
      </c>
      <c r="E25" s="69" t="s">
        <v>22</v>
      </c>
      <c r="F25" s="6" t="s">
        <v>7</v>
      </c>
      <c r="G25" s="6">
        <v>4</v>
      </c>
      <c r="H25" s="6">
        <v>4</v>
      </c>
      <c r="I25" s="49">
        <f>H25+G25</f>
        <v>8</v>
      </c>
      <c r="J25" s="52">
        <v>12143782</v>
      </c>
      <c r="K25" s="52">
        <v>14821742</v>
      </c>
      <c r="L25" s="54">
        <f>J25+K25</f>
        <v>26965524</v>
      </c>
      <c r="M25" s="60">
        <v>65429986</v>
      </c>
      <c r="N25" s="72"/>
    </row>
    <row r="26" spans="1:14" s="43" customFormat="1" ht="12.75">
      <c r="A26" s="49">
        <v>11</v>
      </c>
      <c r="B26" s="16">
        <v>140</v>
      </c>
      <c r="C26" s="17" t="s">
        <v>8</v>
      </c>
      <c r="D26" s="15" t="s">
        <v>57</v>
      </c>
      <c r="E26" s="69" t="s">
        <v>22</v>
      </c>
      <c r="F26" s="15" t="s">
        <v>13</v>
      </c>
      <c r="G26" s="15">
        <v>4</v>
      </c>
      <c r="H26" s="15">
        <v>4</v>
      </c>
      <c r="I26" s="49">
        <f t="shared" si="0"/>
        <v>8</v>
      </c>
      <c r="J26" s="18">
        <v>2879546</v>
      </c>
      <c r="K26" s="18">
        <v>2269054</v>
      </c>
      <c r="L26" s="54">
        <f t="shared" si="1"/>
        <v>5148600</v>
      </c>
      <c r="M26" s="34">
        <v>10491196</v>
      </c>
      <c r="N26" s="72"/>
    </row>
    <row r="27" spans="1:14" s="43" customFormat="1" ht="12.75">
      <c r="A27" s="49">
        <v>12</v>
      </c>
      <c r="B27" s="8">
        <v>78</v>
      </c>
      <c r="C27" s="9" t="s">
        <v>8</v>
      </c>
      <c r="D27" s="13" t="s">
        <v>58</v>
      </c>
      <c r="E27" s="69" t="s">
        <v>22</v>
      </c>
      <c r="F27" s="13" t="s">
        <v>12</v>
      </c>
      <c r="G27" s="13">
        <v>4</v>
      </c>
      <c r="H27" s="13">
        <v>4</v>
      </c>
      <c r="I27" s="49">
        <f t="shared" si="0"/>
        <v>8</v>
      </c>
      <c r="J27" s="14">
        <v>9905263</v>
      </c>
      <c r="K27" s="14">
        <v>9312048</v>
      </c>
      <c r="L27" s="54">
        <f t="shared" si="1"/>
        <v>19217311</v>
      </c>
      <c r="M27" s="33">
        <v>53351149</v>
      </c>
      <c r="N27" s="72"/>
    </row>
    <row r="28" spans="1:14" s="43" customFormat="1" ht="12.75">
      <c r="A28" s="49">
        <v>13</v>
      </c>
      <c r="B28" s="8">
        <v>78</v>
      </c>
      <c r="C28" s="9" t="s">
        <v>8</v>
      </c>
      <c r="D28" s="15" t="s">
        <v>58</v>
      </c>
      <c r="E28" s="69" t="s">
        <v>22</v>
      </c>
      <c r="F28" s="13" t="s">
        <v>14</v>
      </c>
      <c r="G28" s="13">
        <v>4</v>
      </c>
      <c r="H28" s="13">
        <v>4</v>
      </c>
      <c r="I28" s="49">
        <f t="shared" si="0"/>
        <v>8</v>
      </c>
      <c r="J28" s="14">
        <v>19753385</v>
      </c>
      <c r="K28" s="14">
        <v>26670898</v>
      </c>
      <c r="L28" s="54">
        <f t="shared" si="1"/>
        <v>46424283</v>
      </c>
      <c r="M28" s="33">
        <v>180642512</v>
      </c>
      <c r="N28" s="72"/>
    </row>
    <row r="29" spans="1:14" s="43" customFormat="1" ht="12.75">
      <c r="A29" s="49">
        <v>14</v>
      </c>
      <c r="B29" s="50">
        <v>21</v>
      </c>
      <c r="C29" s="67" t="s">
        <v>8</v>
      </c>
      <c r="D29" s="49" t="s">
        <v>33</v>
      </c>
      <c r="E29" s="69" t="s">
        <v>22</v>
      </c>
      <c r="F29" s="49" t="s">
        <v>13</v>
      </c>
      <c r="G29" s="49">
        <v>4</v>
      </c>
      <c r="H29" s="49">
        <v>4</v>
      </c>
      <c r="I29" s="49">
        <f t="shared" si="0"/>
        <v>8</v>
      </c>
      <c r="J29" s="52">
        <v>16412756</v>
      </c>
      <c r="K29" s="52">
        <v>11728016</v>
      </c>
      <c r="L29" s="54">
        <f t="shared" si="1"/>
        <v>28140772</v>
      </c>
      <c r="M29" s="60">
        <v>39649363</v>
      </c>
      <c r="N29" s="72"/>
    </row>
    <row r="30" spans="1:14" s="43" customFormat="1" ht="12.75">
      <c r="A30" s="49">
        <v>15</v>
      </c>
      <c r="B30" s="50">
        <v>213</v>
      </c>
      <c r="C30" s="67" t="s">
        <v>9</v>
      </c>
      <c r="D30" s="49" t="s">
        <v>60</v>
      </c>
      <c r="E30" s="69" t="s">
        <v>22</v>
      </c>
      <c r="F30" s="49" t="s">
        <v>12</v>
      </c>
      <c r="G30" s="49">
        <v>4</v>
      </c>
      <c r="H30" s="49">
        <v>4</v>
      </c>
      <c r="I30" s="49">
        <f t="shared" si="0"/>
        <v>8</v>
      </c>
      <c r="J30" s="52">
        <v>3749017</v>
      </c>
      <c r="K30" s="52">
        <v>4843180</v>
      </c>
      <c r="L30" s="54">
        <f t="shared" si="1"/>
        <v>8592197</v>
      </c>
      <c r="M30" s="60">
        <v>27568526</v>
      </c>
      <c r="N30" s="72"/>
    </row>
    <row r="31" spans="1:14" s="43" customFormat="1" ht="12.75">
      <c r="A31" s="49">
        <v>16</v>
      </c>
      <c r="B31" s="50">
        <v>48</v>
      </c>
      <c r="C31" s="67" t="s">
        <v>8</v>
      </c>
      <c r="D31" s="68" t="s">
        <v>62</v>
      </c>
      <c r="E31" s="69" t="s">
        <v>22</v>
      </c>
      <c r="F31" s="68" t="s">
        <v>12</v>
      </c>
      <c r="G31" s="68">
        <v>4</v>
      </c>
      <c r="H31" s="68">
        <v>4</v>
      </c>
      <c r="I31" s="49">
        <f t="shared" si="0"/>
        <v>8</v>
      </c>
      <c r="J31" s="70">
        <v>6716826</v>
      </c>
      <c r="K31" s="70">
        <v>3370450</v>
      </c>
      <c r="L31" s="54">
        <f t="shared" si="1"/>
        <v>10087276</v>
      </c>
      <c r="M31" s="71">
        <v>13471926</v>
      </c>
      <c r="N31" s="72"/>
    </row>
    <row r="32" spans="1:14" s="43" customFormat="1" ht="12.75">
      <c r="A32" s="49">
        <v>17</v>
      </c>
      <c r="B32" s="50">
        <v>48</v>
      </c>
      <c r="C32" s="67" t="s">
        <v>8</v>
      </c>
      <c r="D32" s="68" t="s">
        <v>62</v>
      </c>
      <c r="E32" s="69" t="s">
        <v>22</v>
      </c>
      <c r="F32" s="68" t="s">
        <v>13</v>
      </c>
      <c r="G32" s="68">
        <v>4</v>
      </c>
      <c r="H32" s="68">
        <v>4</v>
      </c>
      <c r="I32" s="49">
        <f t="shared" si="0"/>
        <v>8</v>
      </c>
      <c r="J32" s="70">
        <v>9779800</v>
      </c>
      <c r="K32" s="70">
        <v>11437669</v>
      </c>
      <c r="L32" s="54">
        <f t="shared" si="1"/>
        <v>21217469</v>
      </c>
      <c r="M32" s="71">
        <v>29998400</v>
      </c>
      <c r="N32" s="72"/>
    </row>
    <row r="33" spans="1:14" s="43" customFormat="1" ht="12.75">
      <c r="A33" s="49">
        <v>18</v>
      </c>
      <c r="B33" s="50">
        <v>48</v>
      </c>
      <c r="C33" s="67" t="s">
        <v>8</v>
      </c>
      <c r="D33" s="68" t="s">
        <v>62</v>
      </c>
      <c r="E33" s="69" t="s">
        <v>22</v>
      </c>
      <c r="F33" s="49" t="s">
        <v>14</v>
      </c>
      <c r="G33" s="49">
        <v>4</v>
      </c>
      <c r="H33" s="49">
        <v>4</v>
      </c>
      <c r="I33" s="49">
        <f t="shared" si="0"/>
        <v>8</v>
      </c>
      <c r="J33" s="73">
        <v>15996545</v>
      </c>
      <c r="K33" s="73">
        <v>19934614</v>
      </c>
      <c r="L33" s="54">
        <f t="shared" si="1"/>
        <v>35931159</v>
      </c>
      <c r="M33" s="74">
        <v>62478891</v>
      </c>
      <c r="N33" s="77"/>
    </row>
    <row r="34" spans="1:14" s="43" customFormat="1" ht="12.75">
      <c r="A34" s="30" t="s">
        <v>103</v>
      </c>
      <c r="B34" s="78"/>
      <c r="C34" s="79"/>
      <c r="D34" s="80"/>
      <c r="E34" s="81"/>
      <c r="F34" s="82"/>
      <c r="G34" s="82"/>
      <c r="H34" s="82"/>
      <c r="I34" s="82"/>
      <c r="J34" s="83"/>
      <c r="K34" s="83"/>
      <c r="L34" s="35">
        <f>SUM(L16:L33)</f>
        <v>290762706</v>
      </c>
      <c r="M34" s="84"/>
      <c r="N34" s="39"/>
    </row>
    <row r="35" spans="1:14" s="43" customFormat="1" ht="12.75">
      <c r="A35" s="49"/>
      <c r="B35" s="50"/>
      <c r="C35" s="67"/>
      <c r="D35" s="68"/>
      <c r="E35" s="69"/>
      <c r="F35" s="49"/>
      <c r="G35" s="49"/>
      <c r="H35" s="49"/>
      <c r="I35" s="49"/>
      <c r="J35" s="73"/>
      <c r="K35" s="73"/>
      <c r="L35" s="54"/>
      <c r="M35" s="74"/>
      <c r="N35" s="85"/>
    </row>
    <row r="36" spans="1:14" s="43" customFormat="1" ht="12.75">
      <c r="A36" s="31" t="s">
        <v>105</v>
      </c>
      <c r="B36" s="86"/>
      <c r="C36" s="87"/>
      <c r="D36" s="88"/>
      <c r="E36" s="89"/>
      <c r="F36" s="90"/>
      <c r="G36" s="90"/>
      <c r="H36" s="90"/>
      <c r="I36" s="90"/>
      <c r="J36" s="91"/>
      <c r="K36" s="91"/>
      <c r="L36" s="92"/>
      <c r="M36" s="93"/>
      <c r="N36" s="38">
        <f>L34+L11</f>
        <v>334073143</v>
      </c>
    </row>
    <row r="37" spans="1:14" s="43" customFormat="1" ht="12.75">
      <c r="A37" s="49"/>
      <c r="B37" s="50"/>
      <c r="C37" s="67"/>
      <c r="D37" s="68"/>
      <c r="E37" s="69"/>
      <c r="F37" s="49"/>
      <c r="G37" s="49"/>
      <c r="H37" s="49"/>
      <c r="I37" s="49"/>
      <c r="J37" s="73"/>
      <c r="K37" s="73"/>
      <c r="L37" s="54"/>
      <c r="M37" s="74"/>
      <c r="N37" s="85"/>
    </row>
    <row r="38" spans="1:14" s="43" customFormat="1" ht="12.75">
      <c r="A38" s="49">
        <v>1</v>
      </c>
      <c r="B38" s="50">
        <v>129</v>
      </c>
      <c r="C38" s="67" t="s">
        <v>8</v>
      </c>
      <c r="D38" s="49" t="s">
        <v>65</v>
      </c>
      <c r="E38" s="94" t="s">
        <v>23</v>
      </c>
      <c r="F38" s="49" t="s">
        <v>12</v>
      </c>
      <c r="G38" s="49">
        <v>4</v>
      </c>
      <c r="H38" s="49">
        <v>2</v>
      </c>
      <c r="I38" s="49">
        <f>H38+G38</f>
        <v>6</v>
      </c>
      <c r="J38" s="73">
        <v>5028280</v>
      </c>
      <c r="K38" s="73">
        <v>6574147</v>
      </c>
      <c r="L38" s="54">
        <f>J38+K38</f>
        <v>11602427</v>
      </c>
      <c r="M38" s="74">
        <v>27240000</v>
      </c>
      <c r="N38" s="77"/>
    </row>
    <row r="39" spans="1:14" s="43" customFormat="1" ht="12.75">
      <c r="A39" s="49">
        <v>2</v>
      </c>
      <c r="B39" s="8">
        <v>105</v>
      </c>
      <c r="C39" s="9" t="s">
        <v>8</v>
      </c>
      <c r="D39" s="13" t="s">
        <v>67</v>
      </c>
      <c r="E39" s="94" t="s">
        <v>23</v>
      </c>
      <c r="F39" s="13" t="s">
        <v>12</v>
      </c>
      <c r="G39" s="13">
        <v>4</v>
      </c>
      <c r="H39" s="13">
        <v>2</v>
      </c>
      <c r="I39" s="49">
        <f>H39+G39</f>
        <v>6</v>
      </c>
      <c r="J39" s="14">
        <v>7822000</v>
      </c>
      <c r="K39" s="14">
        <v>9992000</v>
      </c>
      <c r="L39" s="54">
        <f>J39+K39</f>
        <v>17814000</v>
      </c>
      <c r="M39" s="33">
        <v>52889000</v>
      </c>
      <c r="N39" s="77"/>
    </row>
    <row r="40" spans="1:14" s="43" customFormat="1" ht="12.75">
      <c r="A40" s="49">
        <v>3</v>
      </c>
      <c r="B40" s="8">
        <v>61</v>
      </c>
      <c r="C40" s="9" t="s">
        <v>8</v>
      </c>
      <c r="D40" s="13" t="s">
        <v>68</v>
      </c>
      <c r="E40" s="94" t="s">
        <v>23</v>
      </c>
      <c r="F40" s="13" t="s">
        <v>12</v>
      </c>
      <c r="G40" s="13">
        <v>4</v>
      </c>
      <c r="H40" s="13">
        <v>2</v>
      </c>
      <c r="I40" s="49">
        <f>H40+G40</f>
        <v>6</v>
      </c>
      <c r="J40" s="14">
        <v>7268936</v>
      </c>
      <c r="K40" s="14">
        <v>11318555</v>
      </c>
      <c r="L40" s="54">
        <f>J40+K40</f>
        <v>18587491</v>
      </c>
      <c r="M40" s="33">
        <v>69434776</v>
      </c>
      <c r="N40" s="77"/>
    </row>
    <row r="41" spans="1:14" s="43" customFormat="1" ht="12.75">
      <c r="A41" s="30" t="s">
        <v>104</v>
      </c>
      <c r="B41" s="78"/>
      <c r="C41" s="79"/>
      <c r="D41" s="82"/>
      <c r="E41" s="95"/>
      <c r="F41" s="82"/>
      <c r="G41" s="82"/>
      <c r="H41" s="82"/>
      <c r="I41" s="82"/>
      <c r="J41" s="96"/>
      <c r="K41" s="96"/>
      <c r="L41" s="35">
        <f>SUM(L38:L40)</f>
        <v>48003918</v>
      </c>
      <c r="M41" s="97"/>
      <c r="N41" s="39"/>
    </row>
    <row r="42" spans="1:14" s="43" customFormat="1" ht="12.75">
      <c r="A42" s="49"/>
      <c r="B42" s="50"/>
      <c r="C42" s="67"/>
      <c r="D42" s="49"/>
      <c r="E42" s="94"/>
      <c r="F42" s="49"/>
      <c r="G42" s="49"/>
      <c r="H42" s="49"/>
      <c r="I42" s="49"/>
      <c r="J42" s="52"/>
      <c r="K42" s="52"/>
      <c r="L42" s="54"/>
      <c r="M42" s="60"/>
      <c r="N42" s="85"/>
    </row>
    <row r="43" spans="1:15" s="43" customFormat="1" ht="12.75">
      <c r="A43" s="153" t="s">
        <v>106</v>
      </c>
      <c r="B43" s="154"/>
      <c r="C43" s="155"/>
      <c r="D43" s="156"/>
      <c r="E43" s="157"/>
      <c r="F43" s="156"/>
      <c r="G43" s="156"/>
      <c r="H43" s="156"/>
      <c r="I43" s="156"/>
      <c r="J43" s="158"/>
      <c r="K43" s="158"/>
      <c r="L43" s="159"/>
      <c r="M43" s="160"/>
      <c r="N43" s="161">
        <f>N36+L41</f>
        <v>382077061</v>
      </c>
      <c r="O43" s="101"/>
    </row>
    <row r="44" spans="1:15" s="43" customFormat="1" ht="12.75">
      <c r="A44" s="127"/>
      <c r="B44" s="128"/>
      <c r="C44" s="129"/>
      <c r="D44" s="48"/>
      <c r="E44" s="130"/>
      <c r="F44" s="48"/>
      <c r="G44" s="48"/>
      <c r="H44" s="48"/>
      <c r="I44" s="48"/>
      <c r="J44" s="131"/>
      <c r="K44" s="131"/>
      <c r="L44" s="132"/>
      <c r="M44" s="131"/>
      <c r="N44" s="39"/>
      <c r="O44" s="101"/>
    </row>
    <row r="45" spans="1:15" s="43" customFormat="1" ht="12.75">
      <c r="A45" s="127"/>
      <c r="B45" s="128"/>
      <c r="C45" s="129"/>
      <c r="D45" s="48"/>
      <c r="E45" s="130"/>
      <c r="F45" s="48"/>
      <c r="G45" s="48"/>
      <c r="H45" s="48"/>
      <c r="I45" s="48"/>
      <c r="J45" s="131"/>
      <c r="K45" s="131"/>
      <c r="L45" s="132"/>
      <c r="M45" s="131"/>
      <c r="N45" s="39"/>
      <c r="O45" s="101"/>
    </row>
    <row r="46" spans="1:15" s="43" customFormat="1" ht="12.75">
      <c r="A46" s="127"/>
      <c r="B46" s="128"/>
      <c r="C46" s="129"/>
      <c r="D46" s="169" t="s">
        <v>134</v>
      </c>
      <c r="E46" s="170"/>
      <c r="F46" s="170"/>
      <c r="G46" s="170"/>
      <c r="H46" s="170"/>
      <c r="I46" s="170"/>
      <c r="J46" s="131"/>
      <c r="K46" s="131"/>
      <c r="L46" s="132"/>
      <c r="M46" s="131"/>
      <c r="N46" s="39"/>
      <c r="O46" s="101"/>
    </row>
    <row r="47" spans="1:15" s="43" customFormat="1" ht="12.75">
      <c r="A47" s="127"/>
      <c r="B47" s="128"/>
      <c r="C47" s="129"/>
      <c r="D47" s="170"/>
      <c r="E47" s="170"/>
      <c r="F47" s="170"/>
      <c r="G47" s="170"/>
      <c r="H47" s="170"/>
      <c r="I47" s="170"/>
      <c r="J47" s="131"/>
      <c r="K47" s="131"/>
      <c r="L47" s="132"/>
      <c r="M47" s="131"/>
      <c r="N47" s="39"/>
      <c r="O47" s="101"/>
    </row>
    <row r="48" spans="1:15" s="43" customFormat="1" ht="12.75">
      <c r="A48" s="127"/>
      <c r="B48" s="128"/>
      <c r="C48" s="129"/>
      <c r="D48" s="170"/>
      <c r="E48" s="170"/>
      <c r="F48" s="170"/>
      <c r="G48" s="170"/>
      <c r="H48" s="170"/>
      <c r="I48" s="170"/>
      <c r="J48" s="131"/>
      <c r="K48" s="131"/>
      <c r="L48" s="132"/>
      <c r="M48" s="131"/>
      <c r="N48" s="39"/>
      <c r="O48" s="101"/>
    </row>
    <row r="49" spans="1:15" s="43" customFormat="1" ht="12.75">
      <c r="A49" s="127"/>
      <c r="B49" s="128"/>
      <c r="C49" s="129"/>
      <c r="D49" s="48"/>
      <c r="E49" s="130"/>
      <c r="F49" s="48"/>
      <c r="G49" s="48"/>
      <c r="H49" s="48"/>
      <c r="I49" s="48"/>
      <c r="J49" s="131"/>
      <c r="K49" s="131"/>
      <c r="L49" s="132"/>
      <c r="M49" s="131"/>
      <c r="N49" s="39"/>
      <c r="O49" s="101"/>
    </row>
    <row r="50" spans="1:14" s="43" customFormat="1" ht="12.75">
      <c r="A50" s="162"/>
      <c r="B50" s="163"/>
      <c r="C50" s="164"/>
      <c r="D50" s="162"/>
      <c r="E50" s="165"/>
      <c r="F50" s="162"/>
      <c r="G50" s="162"/>
      <c r="H50" s="162"/>
      <c r="I50" s="162"/>
      <c r="J50" s="166"/>
      <c r="K50" s="166"/>
      <c r="L50" s="167"/>
      <c r="M50" s="168"/>
      <c r="N50" s="85"/>
    </row>
    <row r="51" spans="1:14" s="43" customFormat="1" ht="12.75">
      <c r="A51" s="49">
        <v>1</v>
      </c>
      <c r="B51" s="50">
        <v>149</v>
      </c>
      <c r="C51" s="67" t="s">
        <v>8</v>
      </c>
      <c r="D51" s="49" t="s">
        <v>42</v>
      </c>
      <c r="E51" s="69" t="s">
        <v>22</v>
      </c>
      <c r="F51" s="49" t="s">
        <v>13</v>
      </c>
      <c r="G51" s="49">
        <v>1</v>
      </c>
      <c r="H51" s="49">
        <v>4</v>
      </c>
      <c r="I51" s="49">
        <f aca="true" t="shared" si="2" ref="I51:I62">H51+G51</f>
        <v>5</v>
      </c>
      <c r="J51" s="54">
        <v>7825177</v>
      </c>
      <c r="K51" s="54">
        <v>9268157</v>
      </c>
      <c r="L51" s="54">
        <f aca="true" t="shared" si="3" ref="L51:L62">J51+K51</f>
        <v>17093334</v>
      </c>
      <c r="M51" s="55">
        <v>32214069</v>
      </c>
      <c r="N51" s="77"/>
    </row>
    <row r="52" spans="1:14" s="43" customFormat="1" ht="12.75">
      <c r="A52" s="49">
        <v>2</v>
      </c>
      <c r="B52" s="8">
        <v>107</v>
      </c>
      <c r="C52" s="9" t="s">
        <v>8</v>
      </c>
      <c r="D52" s="10" t="s">
        <v>44</v>
      </c>
      <c r="E52" s="69" t="s">
        <v>22</v>
      </c>
      <c r="F52" s="11" t="s">
        <v>14</v>
      </c>
      <c r="G52" s="11">
        <v>1</v>
      </c>
      <c r="H52" s="11">
        <v>4</v>
      </c>
      <c r="I52" s="49">
        <f t="shared" si="2"/>
        <v>5</v>
      </c>
      <c r="J52" s="12">
        <v>10199338</v>
      </c>
      <c r="K52" s="12">
        <v>9509716</v>
      </c>
      <c r="L52" s="54">
        <f t="shared" si="3"/>
        <v>19709054</v>
      </c>
      <c r="M52" s="36">
        <v>51841972</v>
      </c>
      <c r="N52" s="77"/>
    </row>
    <row r="53" spans="1:14" s="104" customFormat="1" ht="12.75">
      <c r="A53" s="49">
        <v>3</v>
      </c>
      <c r="B53" s="50">
        <v>36</v>
      </c>
      <c r="C53" s="67" t="s">
        <v>8</v>
      </c>
      <c r="D53" s="49" t="s">
        <v>45</v>
      </c>
      <c r="E53" s="69" t="s">
        <v>22</v>
      </c>
      <c r="F53" s="49" t="s">
        <v>14</v>
      </c>
      <c r="G53" s="49">
        <v>1</v>
      </c>
      <c r="H53" s="49">
        <v>4</v>
      </c>
      <c r="I53" s="49">
        <f t="shared" si="2"/>
        <v>5</v>
      </c>
      <c r="J53" s="73">
        <v>8365984</v>
      </c>
      <c r="K53" s="73">
        <v>7926795</v>
      </c>
      <c r="L53" s="54">
        <f t="shared" si="3"/>
        <v>16292779</v>
      </c>
      <c r="M53" s="102">
        <v>34963654</v>
      </c>
      <c r="N53" s="103"/>
    </row>
    <row r="54" spans="1:14" s="104" customFormat="1" ht="12.75">
      <c r="A54" s="105">
        <v>4</v>
      </c>
      <c r="B54" s="106">
        <v>71</v>
      </c>
      <c r="C54" s="107" t="s">
        <v>8</v>
      </c>
      <c r="D54" s="108" t="s">
        <v>48</v>
      </c>
      <c r="E54" s="109" t="s">
        <v>22</v>
      </c>
      <c r="F54" s="110" t="s">
        <v>14</v>
      </c>
      <c r="G54" s="110">
        <v>1</v>
      </c>
      <c r="H54" s="110">
        <v>4</v>
      </c>
      <c r="I54" s="105">
        <f t="shared" si="2"/>
        <v>5</v>
      </c>
      <c r="J54" s="111">
        <v>2329960</v>
      </c>
      <c r="K54" s="111">
        <v>1974494</v>
      </c>
      <c r="L54" s="112">
        <f t="shared" si="3"/>
        <v>4304454</v>
      </c>
      <c r="M54" s="113">
        <v>9110302</v>
      </c>
      <c r="N54" s="103"/>
    </row>
    <row r="55" spans="1:15" s="104" customFormat="1" ht="12.75">
      <c r="A55" s="105">
        <v>5</v>
      </c>
      <c r="B55" s="106">
        <v>116</v>
      </c>
      <c r="C55" s="107" t="s">
        <v>8</v>
      </c>
      <c r="D55" s="108" t="s">
        <v>49</v>
      </c>
      <c r="E55" s="109" t="s">
        <v>22</v>
      </c>
      <c r="F55" s="110" t="s">
        <v>14</v>
      </c>
      <c r="G55" s="110">
        <v>1</v>
      </c>
      <c r="H55" s="110">
        <v>4</v>
      </c>
      <c r="I55" s="105">
        <f t="shared" si="2"/>
        <v>5</v>
      </c>
      <c r="J55" s="111">
        <v>7197365</v>
      </c>
      <c r="K55" s="111">
        <v>5941645</v>
      </c>
      <c r="L55" s="112">
        <f t="shared" si="3"/>
        <v>13139010</v>
      </c>
      <c r="M55" s="113">
        <v>33892005</v>
      </c>
      <c r="N55" s="103"/>
      <c r="O55" s="114"/>
    </row>
    <row r="56" spans="1:14" s="104" customFormat="1" ht="12.75">
      <c r="A56" s="105">
        <v>6</v>
      </c>
      <c r="B56" s="106">
        <v>77</v>
      </c>
      <c r="C56" s="107" t="s">
        <v>8</v>
      </c>
      <c r="D56" s="115" t="s">
        <v>50</v>
      </c>
      <c r="E56" s="109" t="s">
        <v>22</v>
      </c>
      <c r="F56" s="105" t="s">
        <v>14</v>
      </c>
      <c r="G56" s="105">
        <v>1</v>
      </c>
      <c r="H56" s="105">
        <v>4</v>
      </c>
      <c r="I56" s="105">
        <f t="shared" si="2"/>
        <v>5</v>
      </c>
      <c r="J56" s="112">
        <v>13194330</v>
      </c>
      <c r="K56" s="112">
        <v>18436500</v>
      </c>
      <c r="L56" s="112">
        <f t="shared" si="3"/>
        <v>31630830</v>
      </c>
      <c r="M56" s="116">
        <v>97099610</v>
      </c>
      <c r="N56" s="103"/>
    </row>
    <row r="57" spans="1:14" s="104" customFormat="1" ht="12.75">
      <c r="A57" s="105">
        <v>7</v>
      </c>
      <c r="B57" s="106">
        <v>104</v>
      </c>
      <c r="C57" s="107" t="s">
        <v>8</v>
      </c>
      <c r="D57" s="110" t="s">
        <v>52</v>
      </c>
      <c r="E57" s="109" t="s">
        <v>22</v>
      </c>
      <c r="F57" s="110" t="s">
        <v>13</v>
      </c>
      <c r="G57" s="110">
        <v>1</v>
      </c>
      <c r="H57" s="110">
        <v>4</v>
      </c>
      <c r="I57" s="105">
        <f t="shared" si="2"/>
        <v>5</v>
      </c>
      <c r="J57" s="111">
        <v>933345</v>
      </c>
      <c r="K57" s="111">
        <v>759045</v>
      </c>
      <c r="L57" s="112">
        <f t="shared" si="3"/>
        <v>1692390</v>
      </c>
      <c r="M57" s="113">
        <v>3426125</v>
      </c>
      <c r="N57" s="103"/>
    </row>
    <row r="58" spans="1:14" s="104" customFormat="1" ht="12.75">
      <c r="A58" s="105">
        <v>8</v>
      </c>
      <c r="B58" s="106">
        <v>109</v>
      </c>
      <c r="C58" s="107" t="s">
        <v>8</v>
      </c>
      <c r="D58" s="110" t="s">
        <v>55</v>
      </c>
      <c r="E58" s="109" t="s">
        <v>22</v>
      </c>
      <c r="F58" s="110" t="s">
        <v>14</v>
      </c>
      <c r="G58" s="110">
        <v>1</v>
      </c>
      <c r="H58" s="110">
        <v>4</v>
      </c>
      <c r="I58" s="105">
        <f t="shared" si="2"/>
        <v>5</v>
      </c>
      <c r="J58" s="111">
        <v>3564790</v>
      </c>
      <c r="K58" s="111">
        <v>3020183</v>
      </c>
      <c r="L58" s="112">
        <f t="shared" si="3"/>
        <v>6584973</v>
      </c>
      <c r="M58" s="113">
        <v>15755931</v>
      </c>
      <c r="N58" s="103"/>
    </row>
    <row r="59" spans="1:14" s="104" customFormat="1" ht="12.75">
      <c r="A59" s="105">
        <v>9</v>
      </c>
      <c r="B59" s="106">
        <v>20</v>
      </c>
      <c r="C59" s="107" t="s">
        <v>8</v>
      </c>
      <c r="D59" s="110" t="s">
        <v>56</v>
      </c>
      <c r="E59" s="109" t="s">
        <v>22</v>
      </c>
      <c r="F59" s="110" t="s">
        <v>14</v>
      </c>
      <c r="G59" s="110">
        <v>1</v>
      </c>
      <c r="H59" s="110">
        <v>4</v>
      </c>
      <c r="I59" s="105">
        <f t="shared" si="2"/>
        <v>5</v>
      </c>
      <c r="J59" s="111">
        <v>1085448</v>
      </c>
      <c r="K59" s="111">
        <v>813327</v>
      </c>
      <c r="L59" s="112">
        <f t="shared" si="3"/>
        <v>1898775</v>
      </c>
      <c r="M59" s="113">
        <v>4235640</v>
      </c>
      <c r="N59" s="103"/>
    </row>
    <row r="60" spans="1:14" s="43" customFormat="1" ht="12.75">
      <c r="A60" s="105">
        <v>10</v>
      </c>
      <c r="B60" s="16">
        <v>140</v>
      </c>
      <c r="C60" s="17" t="s">
        <v>8</v>
      </c>
      <c r="D60" s="15" t="s">
        <v>57</v>
      </c>
      <c r="E60" s="69" t="s">
        <v>22</v>
      </c>
      <c r="F60" s="15" t="s">
        <v>12</v>
      </c>
      <c r="G60" s="15">
        <v>1</v>
      </c>
      <c r="H60" s="15">
        <v>4</v>
      </c>
      <c r="I60" s="49">
        <f t="shared" si="2"/>
        <v>5</v>
      </c>
      <c r="J60" s="18">
        <v>4064840</v>
      </c>
      <c r="K60" s="18">
        <v>2261230</v>
      </c>
      <c r="L60" s="54">
        <f t="shared" si="3"/>
        <v>6326070</v>
      </c>
      <c r="M60" s="34">
        <v>12220815</v>
      </c>
      <c r="N60" s="77"/>
    </row>
    <row r="61" spans="1:14" s="43" customFormat="1" ht="12.75">
      <c r="A61" s="49">
        <v>11</v>
      </c>
      <c r="B61" s="50">
        <v>90</v>
      </c>
      <c r="C61" s="67" t="s">
        <v>8</v>
      </c>
      <c r="D61" s="6" t="s">
        <v>59</v>
      </c>
      <c r="E61" s="69" t="s">
        <v>22</v>
      </c>
      <c r="F61" s="6" t="s">
        <v>14</v>
      </c>
      <c r="G61" s="6">
        <v>1</v>
      </c>
      <c r="H61" s="6">
        <v>4</v>
      </c>
      <c r="I61" s="49">
        <f t="shared" si="2"/>
        <v>5</v>
      </c>
      <c r="J61" s="52">
        <v>5513593</v>
      </c>
      <c r="K61" s="52">
        <v>6529814</v>
      </c>
      <c r="L61" s="54">
        <f t="shared" si="3"/>
        <v>12043407</v>
      </c>
      <c r="M61" s="60">
        <v>45553763</v>
      </c>
      <c r="N61" s="77"/>
    </row>
    <row r="62" spans="1:14" s="43" customFormat="1" ht="12.75">
      <c r="A62" s="49">
        <v>12</v>
      </c>
      <c r="B62" s="8">
        <v>94</v>
      </c>
      <c r="C62" s="9" t="s">
        <v>8</v>
      </c>
      <c r="D62" s="13" t="s">
        <v>61</v>
      </c>
      <c r="E62" s="69" t="s">
        <v>22</v>
      </c>
      <c r="F62" s="13" t="s">
        <v>12</v>
      </c>
      <c r="G62" s="13">
        <v>1</v>
      </c>
      <c r="H62" s="13">
        <v>4</v>
      </c>
      <c r="I62" s="49">
        <f t="shared" si="2"/>
        <v>5</v>
      </c>
      <c r="J62" s="14">
        <v>1744338</v>
      </c>
      <c r="K62" s="14">
        <v>816989</v>
      </c>
      <c r="L62" s="54">
        <f t="shared" si="3"/>
        <v>2561327</v>
      </c>
      <c r="M62" s="33">
        <v>5032929</v>
      </c>
      <c r="N62" s="77"/>
    </row>
    <row r="63" spans="1:14" s="43" customFormat="1" ht="12.75">
      <c r="A63" s="30" t="s">
        <v>107</v>
      </c>
      <c r="B63" s="78"/>
      <c r="C63" s="79"/>
      <c r="D63" s="82"/>
      <c r="E63" s="95"/>
      <c r="F63" s="82"/>
      <c r="G63" s="82"/>
      <c r="H63" s="82"/>
      <c r="I63" s="82"/>
      <c r="J63" s="96"/>
      <c r="K63" s="96"/>
      <c r="L63" s="35">
        <f>SUM(L51:L62)</f>
        <v>133276403</v>
      </c>
      <c r="M63" s="97"/>
      <c r="N63" s="39"/>
    </row>
    <row r="64" spans="1:14" s="43" customFormat="1" ht="12.75">
      <c r="A64" s="49"/>
      <c r="B64" s="50"/>
      <c r="C64" s="67"/>
      <c r="D64" s="49"/>
      <c r="E64" s="94"/>
      <c r="F64" s="49"/>
      <c r="G64" s="49"/>
      <c r="H64" s="49"/>
      <c r="I64" s="49"/>
      <c r="J64" s="52"/>
      <c r="K64" s="52"/>
      <c r="L64" s="54"/>
      <c r="M64" s="60"/>
      <c r="N64" s="85"/>
    </row>
    <row r="65" spans="1:14" s="43" customFormat="1" ht="12.75">
      <c r="A65" s="31" t="s">
        <v>108</v>
      </c>
      <c r="B65" s="86"/>
      <c r="C65" s="87"/>
      <c r="D65" s="90"/>
      <c r="E65" s="98"/>
      <c r="F65" s="90"/>
      <c r="G65" s="90"/>
      <c r="H65" s="90"/>
      <c r="I65" s="90"/>
      <c r="J65" s="99"/>
      <c r="K65" s="99"/>
      <c r="L65" s="92"/>
      <c r="M65" s="100"/>
      <c r="N65" s="40">
        <f>L63+N43</f>
        <v>515353464</v>
      </c>
    </row>
    <row r="66" spans="1:14" s="121" customFormat="1" ht="12.75">
      <c r="A66" s="32"/>
      <c r="B66" s="117"/>
      <c r="C66" s="118"/>
      <c r="D66" s="75"/>
      <c r="E66" s="119"/>
      <c r="F66" s="75"/>
      <c r="G66" s="75"/>
      <c r="H66" s="75"/>
      <c r="I66" s="75"/>
      <c r="J66" s="56"/>
      <c r="K66" s="56"/>
      <c r="L66" s="120"/>
      <c r="M66" s="57"/>
      <c r="N66" s="39"/>
    </row>
    <row r="67" spans="1:14" s="43" customFormat="1" ht="12.75">
      <c r="A67" s="49">
        <v>1</v>
      </c>
      <c r="B67" s="8">
        <v>52</v>
      </c>
      <c r="C67" s="9" t="s">
        <v>8</v>
      </c>
      <c r="D67" s="13" t="s">
        <v>36</v>
      </c>
      <c r="E67" s="20" t="s">
        <v>34</v>
      </c>
      <c r="F67" s="13" t="s">
        <v>12</v>
      </c>
      <c r="G67" s="13">
        <v>4</v>
      </c>
      <c r="H67" s="13">
        <v>0</v>
      </c>
      <c r="I67" s="49">
        <f>H67+G67</f>
        <v>4</v>
      </c>
      <c r="J67" s="14">
        <v>4005231</v>
      </c>
      <c r="K67" s="14">
        <v>1510669</v>
      </c>
      <c r="L67" s="54">
        <f>J67+K67</f>
        <v>5515900</v>
      </c>
      <c r="M67" s="33">
        <v>8956258</v>
      </c>
      <c r="N67" s="77"/>
    </row>
    <row r="68" spans="1:14" s="43" customFormat="1" ht="12.75">
      <c r="A68" s="49">
        <v>2</v>
      </c>
      <c r="B68" s="50">
        <v>137</v>
      </c>
      <c r="C68" s="67" t="s">
        <v>8</v>
      </c>
      <c r="D68" s="76" t="s">
        <v>35</v>
      </c>
      <c r="E68" s="122" t="s">
        <v>34</v>
      </c>
      <c r="F68" s="76" t="s">
        <v>13</v>
      </c>
      <c r="G68" s="76">
        <v>4</v>
      </c>
      <c r="H68" s="76">
        <v>0</v>
      </c>
      <c r="I68" s="49">
        <f>H68+G68</f>
        <v>4</v>
      </c>
      <c r="J68" s="70">
        <v>1204799</v>
      </c>
      <c r="K68" s="70">
        <v>2808371</v>
      </c>
      <c r="L68" s="54">
        <f>J68+K68</f>
        <v>4013170</v>
      </c>
      <c r="M68" s="71">
        <v>15932460</v>
      </c>
      <c r="N68" s="77"/>
    </row>
    <row r="69" spans="1:14" s="43" customFormat="1" ht="12.75">
      <c r="A69" s="30" t="s">
        <v>109</v>
      </c>
      <c r="B69" s="78"/>
      <c r="C69" s="79"/>
      <c r="D69" s="82"/>
      <c r="E69" s="95"/>
      <c r="F69" s="82"/>
      <c r="G69" s="82"/>
      <c r="H69" s="82"/>
      <c r="I69" s="82"/>
      <c r="J69" s="96"/>
      <c r="K69" s="96"/>
      <c r="L69" s="35">
        <f>SUM(L67:L68)</f>
        <v>9529070</v>
      </c>
      <c r="M69" s="97"/>
      <c r="N69" s="39"/>
    </row>
    <row r="70" spans="1:14" s="43" customFormat="1" ht="12.75">
      <c r="A70" s="49"/>
      <c r="B70" s="50"/>
      <c r="C70" s="67"/>
      <c r="D70" s="49"/>
      <c r="E70" s="94"/>
      <c r="F70" s="49"/>
      <c r="G70" s="49"/>
      <c r="H70" s="49"/>
      <c r="I70" s="49"/>
      <c r="J70" s="52"/>
      <c r="K70" s="52"/>
      <c r="L70" s="54"/>
      <c r="M70" s="60"/>
      <c r="N70" s="85"/>
    </row>
    <row r="71" spans="1:14" s="43" customFormat="1" ht="12.75">
      <c r="A71" s="31" t="s">
        <v>110</v>
      </c>
      <c r="B71" s="86"/>
      <c r="C71" s="87"/>
      <c r="D71" s="90"/>
      <c r="E71" s="98"/>
      <c r="F71" s="90"/>
      <c r="G71" s="90"/>
      <c r="H71" s="90"/>
      <c r="I71" s="90"/>
      <c r="J71" s="99"/>
      <c r="K71" s="99"/>
      <c r="L71" s="92"/>
      <c r="M71" s="100"/>
      <c r="N71" s="40">
        <f>L69+N65</f>
        <v>524882534</v>
      </c>
    </row>
    <row r="72" spans="1:14" s="43" customFormat="1" ht="12.75">
      <c r="A72" s="49"/>
      <c r="B72" s="50"/>
      <c r="C72" s="67"/>
      <c r="D72" s="6"/>
      <c r="E72" s="69"/>
      <c r="F72" s="6"/>
      <c r="G72" s="6"/>
      <c r="H72" s="6"/>
      <c r="I72" s="49"/>
      <c r="J72" s="52"/>
      <c r="K72" s="52"/>
      <c r="L72" s="54"/>
      <c r="M72" s="60"/>
      <c r="N72" s="85"/>
    </row>
    <row r="73" spans="1:14" s="43" customFormat="1" ht="12.75">
      <c r="A73" s="49">
        <v>1</v>
      </c>
      <c r="B73" s="50">
        <v>72</v>
      </c>
      <c r="C73" s="67" t="s">
        <v>8</v>
      </c>
      <c r="D73" s="49" t="s">
        <v>63</v>
      </c>
      <c r="E73" s="94" t="s">
        <v>23</v>
      </c>
      <c r="F73" s="49" t="s">
        <v>12</v>
      </c>
      <c r="G73" s="49">
        <v>1</v>
      </c>
      <c r="H73" s="49">
        <v>2</v>
      </c>
      <c r="I73" s="49">
        <f aca="true" t="shared" si="4" ref="I73:I85">H73+G73</f>
        <v>3</v>
      </c>
      <c r="J73" s="73">
        <v>480732</v>
      </c>
      <c r="K73" s="73">
        <v>396953</v>
      </c>
      <c r="L73" s="54">
        <f aca="true" t="shared" si="5" ref="L73:L85">J73+K73</f>
        <v>877685</v>
      </c>
      <c r="M73" s="74">
        <v>1442028</v>
      </c>
      <c r="N73" s="85"/>
    </row>
    <row r="74" spans="1:14" s="104" customFormat="1" ht="12.75">
      <c r="A74" s="49">
        <v>2</v>
      </c>
      <c r="B74" s="50">
        <v>72</v>
      </c>
      <c r="C74" s="67" t="s">
        <v>8</v>
      </c>
      <c r="D74" s="49" t="s">
        <v>63</v>
      </c>
      <c r="E74" s="94" t="s">
        <v>23</v>
      </c>
      <c r="F74" s="49" t="s">
        <v>14</v>
      </c>
      <c r="G74" s="49">
        <v>1</v>
      </c>
      <c r="H74" s="49">
        <v>2</v>
      </c>
      <c r="I74" s="49">
        <f t="shared" si="4"/>
        <v>3</v>
      </c>
      <c r="J74" s="73">
        <v>1224908</v>
      </c>
      <c r="K74" s="73">
        <v>1277950</v>
      </c>
      <c r="L74" s="54">
        <f t="shared" si="5"/>
        <v>2502858</v>
      </c>
      <c r="M74" s="102">
        <v>4990645</v>
      </c>
      <c r="N74" s="123"/>
    </row>
    <row r="75" spans="1:14" s="104" customFormat="1" ht="12.75">
      <c r="A75" s="105">
        <v>3</v>
      </c>
      <c r="B75" s="106">
        <v>96</v>
      </c>
      <c r="C75" s="107" t="s">
        <v>8</v>
      </c>
      <c r="D75" s="105" t="s">
        <v>64</v>
      </c>
      <c r="E75" s="124" t="s">
        <v>23</v>
      </c>
      <c r="F75" s="105" t="s">
        <v>14</v>
      </c>
      <c r="G75" s="105">
        <v>1</v>
      </c>
      <c r="H75" s="105">
        <v>2</v>
      </c>
      <c r="I75" s="105">
        <f t="shared" si="4"/>
        <v>3</v>
      </c>
      <c r="J75" s="112">
        <v>2606801</v>
      </c>
      <c r="K75" s="112">
        <v>2225586</v>
      </c>
      <c r="L75" s="112">
        <f t="shared" si="5"/>
        <v>4832387</v>
      </c>
      <c r="M75" s="116">
        <v>11042257</v>
      </c>
      <c r="N75" s="123"/>
    </row>
    <row r="76" spans="1:14" s="43" customFormat="1" ht="12.75">
      <c r="A76" s="105">
        <v>4</v>
      </c>
      <c r="B76" s="8">
        <v>105</v>
      </c>
      <c r="C76" s="9" t="s">
        <v>8</v>
      </c>
      <c r="D76" s="13" t="s">
        <v>66</v>
      </c>
      <c r="E76" s="94" t="s">
        <v>23</v>
      </c>
      <c r="F76" s="13" t="s">
        <v>14</v>
      </c>
      <c r="G76" s="13">
        <v>1</v>
      </c>
      <c r="H76" s="13">
        <v>2</v>
      </c>
      <c r="I76" s="49">
        <f t="shared" si="4"/>
        <v>3</v>
      </c>
      <c r="J76" s="14">
        <v>6196600</v>
      </c>
      <c r="K76" s="14">
        <v>6347528</v>
      </c>
      <c r="L76" s="54">
        <f t="shared" si="5"/>
        <v>12544128</v>
      </c>
      <c r="M76" s="33">
        <v>28902074</v>
      </c>
      <c r="N76" s="85"/>
    </row>
    <row r="77" spans="1:14" s="43" customFormat="1" ht="12.75">
      <c r="A77" s="49">
        <v>5</v>
      </c>
      <c r="B77" s="8">
        <v>105</v>
      </c>
      <c r="C77" s="9" t="s">
        <v>8</v>
      </c>
      <c r="D77" s="13" t="s">
        <v>66</v>
      </c>
      <c r="E77" s="94" t="s">
        <v>23</v>
      </c>
      <c r="F77" s="13" t="s">
        <v>13</v>
      </c>
      <c r="G77" s="13">
        <v>1</v>
      </c>
      <c r="H77" s="13">
        <v>2</v>
      </c>
      <c r="I77" s="49">
        <f>H77+G77</f>
        <v>3</v>
      </c>
      <c r="J77" s="14">
        <v>10758696</v>
      </c>
      <c r="K77" s="14">
        <v>9337453</v>
      </c>
      <c r="L77" s="54">
        <f>J77+K77</f>
        <v>20096149</v>
      </c>
      <c r="M77" s="33"/>
      <c r="N77" s="85"/>
    </row>
    <row r="78" spans="1:14" s="43" customFormat="1" ht="12.75">
      <c r="A78" s="49">
        <v>6</v>
      </c>
      <c r="B78" s="50">
        <v>30</v>
      </c>
      <c r="C78" s="67" t="s">
        <v>8</v>
      </c>
      <c r="D78" s="49" t="s">
        <v>69</v>
      </c>
      <c r="E78" s="94" t="s">
        <v>23</v>
      </c>
      <c r="F78" s="49" t="s">
        <v>12</v>
      </c>
      <c r="G78" s="49">
        <v>1</v>
      </c>
      <c r="H78" s="49">
        <v>2</v>
      </c>
      <c r="I78" s="49">
        <f t="shared" si="4"/>
        <v>3</v>
      </c>
      <c r="J78" s="54">
        <v>533800</v>
      </c>
      <c r="K78" s="54">
        <v>539064</v>
      </c>
      <c r="L78" s="54">
        <f t="shared" si="5"/>
        <v>1072864</v>
      </c>
      <c r="M78" s="55">
        <v>2782864</v>
      </c>
      <c r="N78" s="85"/>
    </row>
    <row r="79" spans="1:14" s="43" customFormat="1" ht="12.75">
      <c r="A79" s="49">
        <v>7</v>
      </c>
      <c r="B79" s="50">
        <v>53</v>
      </c>
      <c r="C79" s="67" t="s">
        <v>8</v>
      </c>
      <c r="D79" s="76" t="s">
        <v>70</v>
      </c>
      <c r="E79" s="94" t="s">
        <v>23</v>
      </c>
      <c r="F79" s="76" t="s">
        <v>12</v>
      </c>
      <c r="G79" s="76">
        <v>1</v>
      </c>
      <c r="H79" s="76">
        <v>2</v>
      </c>
      <c r="I79" s="49">
        <f t="shared" si="4"/>
        <v>3</v>
      </c>
      <c r="J79" s="70">
        <v>925949</v>
      </c>
      <c r="K79" s="70">
        <v>516540</v>
      </c>
      <c r="L79" s="54">
        <f t="shared" si="5"/>
        <v>1442489</v>
      </c>
      <c r="M79" s="71">
        <v>3071097</v>
      </c>
      <c r="N79" s="85"/>
    </row>
    <row r="80" spans="1:14" s="43" customFormat="1" ht="12.75">
      <c r="A80" s="49">
        <v>8</v>
      </c>
      <c r="B80" s="50">
        <v>113</v>
      </c>
      <c r="C80" s="67" t="s">
        <v>8</v>
      </c>
      <c r="D80" s="75" t="s">
        <v>40</v>
      </c>
      <c r="E80" s="94" t="s">
        <v>23</v>
      </c>
      <c r="F80" s="49" t="s">
        <v>14</v>
      </c>
      <c r="G80" s="49">
        <v>1</v>
      </c>
      <c r="H80" s="49">
        <v>2</v>
      </c>
      <c r="I80" s="49">
        <f t="shared" si="4"/>
        <v>3</v>
      </c>
      <c r="J80" s="73">
        <v>963012</v>
      </c>
      <c r="K80" s="73">
        <v>641594</v>
      </c>
      <c r="L80" s="54">
        <f t="shared" si="5"/>
        <v>1604606</v>
      </c>
      <c r="M80" s="74">
        <v>2924696</v>
      </c>
      <c r="N80" s="85"/>
    </row>
    <row r="81" spans="1:14" s="43" customFormat="1" ht="12.75">
      <c r="A81" s="49">
        <v>9</v>
      </c>
      <c r="B81" s="50">
        <v>172</v>
      </c>
      <c r="C81" s="67" t="s">
        <v>8</v>
      </c>
      <c r="D81" s="49" t="s">
        <v>39</v>
      </c>
      <c r="E81" s="94" t="s">
        <v>23</v>
      </c>
      <c r="F81" s="49" t="s">
        <v>12</v>
      </c>
      <c r="G81" s="49">
        <v>1</v>
      </c>
      <c r="H81" s="49">
        <v>2</v>
      </c>
      <c r="I81" s="49">
        <f t="shared" si="4"/>
        <v>3</v>
      </c>
      <c r="J81" s="54">
        <v>13265844</v>
      </c>
      <c r="K81" s="54">
        <v>7751693</v>
      </c>
      <c r="L81" s="54">
        <f t="shared" si="5"/>
        <v>21017537</v>
      </c>
      <c r="M81" s="55">
        <v>32545545</v>
      </c>
      <c r="N81" s="85"/>
    </row>
    <row r="82" spans="1:14" s="43" customFormat="1" ht="12.75">
      <c r="A82" s="49">
        <v>10</v>
      </c>
      <c r="B82" s="50">
        <v>172</v>
      </c>
      <c r="C82" s="67" t="s">
        <v>8</v>
      </c>
      <c r="D82" s="49" t="s">
        <v>39</v>
      </c>
      <c r="E82" s="94" t="s">
        <v>23</v>
      </c>
      <c r="F82" s="49" t="s">
        <v>14</v>
      </c>
      <c r="G82" s="49">
        <v>1</v>
      </c>
      <c r="H82" s="49">
        <v>2</v>
      </c>
      <c r="I82" s="49">
        <f t="shared" si="4"/>
        <v>3</v>
      </c>
      <c r="J82" s="54">
        <v>5752802</v>
      </c>
      <c r="K82" s="54">
        <v>4122094</v>
      </c>
      <c r="L82" s="54">
        <f t="shared" si="5"/>
        <v>9874896</v>
      </c>
      <c r="M82" s="55">
        <v>12967865</v>
      </c>
      <c r="N82" s="85"/>
    </row>
    <row r="83" spans="1:14" s="43" customFormat="1" ht="12.75">
      <c r="A83" s="49">
        <v>11</v>
      </c>
      <c r="B83" s="50">
        <v>147</v>
      </c>
      <c r="C83" s="67" t="s">
        <v>8</v>
      </c>
      <c r="D83" s="49" t="s">
        <v>38</v>
      </c>
      <c r="E83" s="94" t="s">
        <v>23</v>
      </c>
      <c r="F83" s="49" t="s">
        <v>14</v>
      </c>
      <c r="G83" s="49">
        <v>1</v>
      </c>
      <c r="H83" s="49">
        <v>2</v>
      </c>
      <c r="I83" s="49">
        <f t="shared" si="4"/>
        <v>3</v>
      </c>
      <c r="J83" s="52">
        <v>1319769</v>
      </c>
      <c r="K83" s="52">
        <v>1692150</v>
      </c>
      <c r="L83" s="54">
        <f t="shared" si="5"/>
        <v>3011919</v>
      </c>
      <c r="M83" s="60">
        <v>6478058</v>
      </c>
      <c r="N83" s="85"/>
    </row>
    <row r="84" spans="1:14" s="43" customFormat="1" ht="12.75">
      <c r="A84" s="49">
        <v>12</v>
      </c>
      <c r="B84" s="50">
        <v>147</v>
      </c>
      <c r="C84" s="67" t="s">
        <v>8</v>
      </c>
      <c r="D84" s="49" t="s">
        <v>38</v>
      </c>
      <c r="E84" s="94" t="s">
        <v>23</v>
      </c>
      <c r="F84" s="49" t="s">
        <v>13</v>
      </c>
      <c r="G84" s="49">
        <v>1</v>
      </c>
      <c r="H84" s="49">
        <v>2</v>
      </c>
      <c r="I84" s="49">
        <f>H84+G84</f>
        <v>3</v>
      </c>
      <c r="J84" s="52">
        <v>7161436</v>
      </c>
      <c r="K84" s="52">
        <v>3936093</v>
      </c>
      <c r="L84" s="54">
        <f>J84+K84</f>
        <v>11097529</v>
      </c>
      <c r="M84" s="60"/>
      <c r="N84" s="85"/>
    </row>
    <row r="85" spans="1:14" s="43" customFormat="1" ht="12.75">
      <c r="A85" s="49">
        <v>13</v>
      </c>
      <c r="B85" s="50">
        <v>19</v>
      </c>
      <c r="C85" s="67" t="s">
        <v>8</v>
      </c>
      <c r="D85" s="68" t="s">
        <v>37</v>
      </c>
      <c r="E85" s="94" t="s">
        <v>23</v>
      </c>
      <c r="F85" s="68" t="s">
        <v>14</v>
      </c>
      <c r="G85" s="68">
        <v>1</v>
      </c>
      <c r="H85" s="68">
        <v>2</v>
      </c>
      <c r="I85" s="49">
        <f t="shared" si="4"/>
        <v>3</v>
      </c>
      <c r="J85" s="70">
        <v>1600000</v>
      </c>
      <c r="K85" s="70">
        <v>1000000</v>
      </c>
      <c r="L85" s="54">
        <f t="shared" si="5"/>
        <v>2600000</v>
      </c>
      <c r="M85" s="71">
        <v>4400000</v>
      </c>
      <c r="N85" s="85"/>
    </row>
    <row r="86" spans="1:14" s="43" customFormat="1" ht="12.75">
      <c r="A86" s="30" t="s">
        <v>111</v>
      </c>
      <c r="B86" s="78"/>
      <c r="C86" s="79"/>
      <c r="D86" s="82"/>
      <c r="E86" s="95"/>
      <c r="F86" s="82"/>
      <c r="G86" s="82"/>
      <c r="H86" s="82"/>
      <c r="I86" s="82"/>
      <c r="J86" s="96"/>
      <c r="K86" s="96"/>
      <c r="L86" s="35">
        <f>SUM(L73:L85)</f>
        <v>92575047</v>
      </c>
      <c r="M86" s="97"/>
      <c r="N86" s="39"/>
    </row>
    <row r="87" spans="1:14" s="43" customFormat="1" ht="12.75">
      <c r="A87" s="49"/>
      <c r="B87" s="50"/>
      <c r="C87" s="67"/>
      <c r="D87" s="49"/>
      <c r="E87" s="94"/>
      <c r="F87" s="49"/>
      <c r="G87" s="49"/>
      <c r="H87" s="49"/>
      <c r="I87" s="49"/>
      <c r="J87" s="52"/>
      <c r="K87" s="52"/>
      <c r="L87" s="54"/>
      <c r="M87" s="60"/>
      <c r="N87" s="85"/>
    </row>
    <row r="88" spans="1:14" s="43" customFormat="1" ht="12.75">
      <c r="A88" s="31" t="s">
        <v>112</v>
      </c>
      <c r="B88" s="86"/>
      <c r="C88" s="87"/>
      <c r="D88" s="90"/>
      <c r="E88" s="98"/>
      <c r="F88" s="90"/>
      <c r="G88" s="90"/>
      <c r="H88" s="90"/>
      <c r="I88" s="90"/>
      <c r="J88" s="99"/>
      <c r="K88" s="99"/>
      <c r="L88" s="92"/>
      <c r="M88" s="99"/>
      <c r="N88" s="40">
        <f>L86+N71</f>
        <v>617457581</v>
      </c>
    </row>
    <row r="89" spans="1:14" s="48" customFormat="1" ht="12.75">
      <c r="A89" s="127"/>
      <c r="B89" s="128"/>
      <c r="C89" s="129"/>
      <c r="E89" s="130"/>
      <c r="J89" s="131"/>
      <c r="K89" s="131"/>
      <c r="L89" s="132"/>
      <c r="M89" s="131"/>
      <c r="N89" s="39"/>
    </row>
    <row r="90" spans="1:14" s="121" customFormat="1" ht="12.75">
      <c r="A90" s="127" t="s">
        <v>131</v>
      </c>
      <c r="B90" s="128"/>
      <c r="C90" s="129"/>
      <c r="D90" s="48"/>
      <c r="E90" s="130"/>
      <c r="F90" s="48"/>
      <c r="G90" s="48"/>
      <c r="H90" s="48"/>
      <c r="I90" s="48"/>
      <c r="J90" s="131"/>
      <c r="K90" s="131"/>
      <c r="L90" s="132"/>
      <c r="M90" s="133"/>
      <c r="N90" s="39"/>
    </row>
    <row r="91" spans="1:14" s="121" customFormat="1" ht="12.75">
      <c r="A91" s="127" t="s">
        <v>132</v>
      </c>
      <c r="B91" s="128"/>
      <c r="C91" s="129"/>
      <c r="D91" s="48"/>
      <c r="E91" s="130"/>
      <c r="F91" s="48"/>
      <c r="G91" s="48"/>
      <c r="H91" s="48"/>
      <c r="I91" s="48"/>
      <c r="J91" s="131"/>
      <c r="K91" s="131"/>
      <c r="L91" s="132"/>
      <c r="M91" s="126"/>
      <c r="N91" s="39"/>
    </row>
    <row r="92" spans="1:14" s="121" customFormat="1" ht="12.75">
      <c r="A92" s="127"/>
      <c r="B92" s="128"/>
      <c r="C92" s="129"/>
      <c r="D92" s="48"/>
      <c r="E92" s="130"/>
      <c r="F92" s="48"/>
      <c r="G92" s="48"/>
      <c r="H92" s="48"/>
      <c r="I92" s="48"/>
      <c r="J92" s="131"/>
      <c r="K92" s="131"/>
      <c r="L92" s="132"/>
      <c r="M92" s="126"/>
      <c r="N92" s="39"/>
    </row>
    <row r="93" spans="1:14" s="121" customFormat="1" ht="12.75">
      <c r="A93" s="135" t="s">
        <v>133</v>
      </c>
      <c r="B93" s="128"/>
      <c r="C93" s="129"/>
      <c r="D93" s="48"/>
      <c r="E93" s="130"/>
      <c r="F93" s="48"/>
      <c r="G93" s="48"/>
      <c r="H93" s="48"/>
      <c r="I93" s="48"/>
      <c r="J93" s="131"/>
      <c r="K93" s="131"/>
      <c r="L93" s="132"/>
      <c r="M93" s="126"/>
      <c r="N93" s="39"/>
    </row>
    <row r="94" spans="1:14" s="43" customFormat="1" ht="12.75">
      <c r="A94" s="44"/>
      <c r="B94" s="136"/>
      <c r="C94" s="137"/>
      <c r="D94" s="138"/>
      <c r="E94" s="139"/>
      <c r="F94" s="138"/>
      <c r="G94" s="138"/>
      <c r="H94" s="138"/>
      <c r="I94" s="44"/>
      <c r="J94" s="140"/>
      <c r="K94" s="140"/>
      <c r="L94" s="141"/>
      <c r="M94" s="134"/>
      <c r="N94" s="85"/>
    </row>
    <row r="95" spans="1:14" s="43" customFormat="1" ht="12.75">
      <c r="A95" s="143" t="s">
        <v>17</v>
      </c>
      <c r="B95" s="144"/>
      <c r="C95" s="1"/>
      <c r="D95" s="1"/>
      <c r="E95" s="1"/>
      <c r="F95" s="1"/>
      <c r="G95" s="1"/>
      <c r="H95" s="1"/>
      <c r="I95" s="1"/>
      <c r="J95" s="5">
        <f>SUM(J96:J121)</f>
        <v>63445701</v>
      </c>
      <c r="K95" s="5">
        <f>SUM(K96:K121)</f>
        <v>44712906</v>
      </c>
      <c r="L95" s="5">
        <f>SUM(L100,L105,L110,L116,L122)</f>
        <v>108158607</v>
      </c>
      <c r="M95" s="27">
        <f>SUM(M96:M99,M104,M108,M114:M115,M120:M121)</f>
        <v>261892025</v>
      </c>
      <c r="N95" s="85"/>
    </row>
    <row r="96" spans="1:14" s="43" customFormat="1" ht="12.75">
      <c r="A96" s="49">
        <v>1</v>
      </c>
      <c r="B96" s="50">
        <v>73</v>
      </c>
      <c r="C96" s="67" t="s">
        <v>8</v>
      </c>
      <c r="D96" s="7" t="s">
        <v>71</v>
      </c>
      <c r="E96" s="94" t="s">
        <v>22</v>
      </c>
      <c r="F96" s="49" t="s">
        <v>14</v>
      </c>
      <c r="G96" s="49">
        <v>4</v>
      </c>
      <c r="H96" s="49">
        <v>4</v>
      </c>
      <c r="I96" s="49">
        <f>H96+G96</f>
        <v>8</v>
      </c>
      <c r="J96" s="73">
        <v>7616818</v>
      </c>
      <c r="K96" s="73">
        <v>5437048</v>
      </c>
      <c r="L96" s="54">
        <f>J96+K96</f>
        <v>13053866</v>
      </c>
      <c r="M96" s="41">
        <v>32353173</v>
      </c>
      <c r="N96" s="85"/>
    </row>
    <row r="97" spans="1:14" s="43" customFormat="1" ht="12.75">
      <c r="A97" s="49">
        <v>2</v>
      </c>
      <c r="B97" s="50">
        <v>36</v>
      </c>
      <c r="C97" s="67" t="s">
        <v>8</v>
      </c>
      <c r="D97" s="49" t="s">
        <v>45</v>
      </c>
      <c r="E97" s="94" t="s">
        <v>22</v>
      </c>
      <c r="F97" s="49" t="s">
        <v>7</v>
      </c>
      <c r="G97" s="49">
        <v>4</v>
      </c>
      <c r="H97" s="49">
        <v>4</v>
      </c>
      <c r="I97" s="49">
        <f>H97+G97</f>
        <v>8</v>
      </c>
      <c r="J97" s="73">
        <v>841400</v>
      </c>
      <c r="K97" s="73">
        <v>1000200</v>
      </c>
      <c r="L97" s="54">
        <f>J97+K97</f>
        <v>1841600</v>
      </c>
      <c r="M97" s="41">
        <v>5015741</v>
      </c>
      <c r="N97" s="85"/>
    </row>
    <row r="98" spans="1:14" s="43" customFormat="1" ht="12.75">
      <c r="A98" s="49">
        <v>3</v>
      </c>
      <c r="B98" s="8">
        <v>56</v>
      </c>
      <c r="C98" s="9" t="s">
        <v>8</v>
      </c>
      <c r="D98" s="15" t="s">
        <v>72</v>
      </c>
      <c r="E98" s="20" t="s">
        <v>22</v>
      </c>
      <c r="F98" s="13" t="s">
        <v>13</v>
      </c>
      <c r="G98" s="13">
        <v>4</v>
      </c>
      <c r="H98" s="13">
        <v>4</v>
      </c>
      <c r="I98" s="49">
        <f>H98+G98</f>
        <v>8</v>
      </c>
      <c r="J98" s="14">
        <v>40803871</v>
      </c>
      <c r="K98" s="14">
        <v>23745042</v>
      </c>
      <c r="L98" s="54">
        <f>J98+K98</f>
        <v>64548913</v>
      </c>
      <c r="M98" s="33">
        <v>150066528</v>
      </c>
      <c r="N98" s="77"/>
    </row>
    <row r="99" spans="1:14" s="43" customFormat="1" ht="12.75">
      <c r="A99" s="49">
        <v>4</v>
      </c>
      <c r="B99" s="50">
        <v>74</v>
      </c>
      <c r="C99" s="67" t="s">
        <v>8</v>
      </c>
      <c r="D99" s="49" t="s">
        <v>73</v>
      </c>
      <c r="E99" s="94" t="s">
        <v>22</v>
      </c>
      <c r="F99" s="49" t="s">
        <v>12</v>
      </c>
      <c r="G99" s="49">
        <v>4</v>
      </c>
      <c r="H99" s="49">
        <v>4</v>
      </c>
      <c r="I99" s="49">
        <f>H99+G99</f>
        <v>8</v>
      </c>
      <c r="J99" s="73">
        <v>4360602</v>
      </c>
      <c r="K99" s="73">
        <v>3553053</v>
      </c>
      <c r="L99" s="54">
        <f>J99+K99</f>
        <v>7913655</v>
      </c>
      <c r="M99" s="74">
        <v>19917127</v>
      </c>
      <c r="N99" s="77"/>
    </row>
    <row r="100" spans="1:14" s="43" customFormat="1" ht="12.75">
      <c r="A100" s="30" t="s">
        <v>97</v>
      </c>
      <c r="B100" s="78"/>
      <c r="C100" s="79"/>
      <c r="D100" s="82"/>
      <c r="E100" s="95"/>
      <c r="F100" s="82"/>
      <c r="G100" s="82"/>
      <c r="H100" s="82"/>
      <c r="I100" s="82"/>
      <c r="J100" s="96"/>
      <c r="K100" s="96"/>
      <c r="L100" s="35">
        <f>SUM(L96:L99)</f>
        <v>87358034</v>
      </c>
      <c r="M100" s="97"/>
      <c r="N100" s="39"/>
    </row>
    <row r="101" spans="1:14" s="43" customFormat="1" ht="12.75">
      <c r="A101" s="49"/>
      <c r="B101" s="50"/>
      <c r="C101" s="67"/>
      <c r="D101" s="49"/>
      <c r="E101" s="94"/>
      <c r="F101" s="49"/>
      <c r="G101" s="49"/>
      <c r="H101" s="49"/>
      <c r="I101" s="49"/>
      <c r="J101" s="52"/>
      <c r="K101" s="52"/>
      <c r="L101" s="54"/>
      <c r="M101" s="60"/>
      <c r="N101" s="85"/>
    </row>
    <row r="102" spans="1:15" s="43" customFormat="1" ht="12.75">
      <c r="A102" s="31" t="s">
        <v>113</v>
      </c>
      <c r="B102" s="86"/>
      <c r="C102" s="87"/>
      <c r="D102" s="90"/>
      <c r="E102" s="98"/>
      <c r="F102" s="90"/>
      <c r="G102" s="90"/>
      <c r="H102" s="90"/>
      <c r="I102" s="90"/>
      <c r="J102" s="99"/>
      <c r="K102" s="99"/>
      <c r="L102" s="92"/>
      <c r="M102" s="100"/>
      <c r="N102" s="40">
        <f>L100+N88</f>
        <v>704815615</v>
      </c>
      <c r="O102" s="66"/>
    </row>
    <row r="103" spans="1:14" s="43" customFormat="1" ht="12.75">
      <c r="A103" s="49"/>
      <c r="B103" s="50"/>
      <c r="C103" s="67"/>
      <c r="D103" s="49"/>
      <c r="E103" s="94"/>
      <c r="F103" s="49"/>
      <c r="G103" s="49"/>
      <c r="H103" s="49"/>
      <c r="I103" s="49"/>
      <c r="J103" s="73"/>
      <c r="K103" s="73"/>
      <c r="L103" s="54"/>
      <c r="M103" s="74"/>
      <c r="N103" s="85"/>
    </row>
    <row r="104" spans="1:14" s="43" customFormat="1" ht="12.75">
      <c r="A104" s="49">
        <v>1</v>
      </c>
      <c r="B104" s="50">
        <v>155</v>
      </c>
      <c r="C104" s="67" t="s">
        <v>20</v>
      </c>
      <c r="D104" s="49" t="s">
        <v>78</v>
      </c>
      <c r="E104" s="119" t="s">
        <v>77</v>
      </c>
      <c r="F104" s="49" t="s">
        <v>13</v>
      </c>
      <c r="G104" s="49">
        <f>1/2*4+1/2*4</f>
        <v>4</v>
      </c>
      <c r="H104" s="49">
        <f>1/2*4+1/2*2</f>
        <v>3</v>
      </c>
      <c r="I104" s="49">
        <f>H104+G104</f>
        <v>7</v>
      </c>
      <c r="J104" s="54">
        <v>2088573</v>
      </c>
      <c r="K104" s="54">
        <v>1181158</v>
      </c>
      <c r="L104" s="54">
        <f>J104+K104</f>
        <v>3269731</v>
      </c>
      <c r="M104" s="55">
        <v>6623560</v>
      </c>
      <c r="N104" s="77"/>
    </row>
    <row r="105" spans="1:14" s="43" customFormat="1" ht="12.75">
      <c r="A105" s="30" t="s">
        <v>98</v>
      </c>
      <c r="B105" s="78"/>
      <c r="C105" s="79"/>
      <c r="D105" s="82"/>
      <c r="E105" s="95"/>
      <c r="F105" s="82"/>
      <c r="G105" s="82"/>
      <c r="H105" s="82"/>
      <c r="I105" s="82"/>
      <c r="J105" s="96"/>
      <c r="K105" s="96"/>
      <c r="L105" s="35">
        <f>L104</f>
        <v>3269731</v>
      </c>
      <c r="M105" s="97"/>
      <c r="N105" s="39"/>
    </row>
    <row r="106" spans="1:14" s="121" customFormat="1" ht="12.75">
      <c r="A106" s="32"/>
      <c r="B106" s="117"/>
      <c r="C106" s="118"/>
      <c r="D106" s="75"/>
      <c r="E106" s="119"/>
      <c r="F106" s="75"/>
      <c r="G106" s="75"/>
      <c r="H106" s="75"/>
      <c r="I106" s="75"/>
      <c r="J106" s="56"/>
      <c r="K106" s="56"/>
      <c r="L106" s="37"/>
      <c r="M106" s="57"/>
      <c r="N106" s="39"/>
    </row>
    <row r="107" spans="1:14" s="121" customFormat="1" ht="12.75">
      <c r="A107" s="31" t="s">
        <v>114</v>
      </c>
      <c r="B107" s="86"/>
      <c r="C107" s="87"/>
      <c r="D107" s="90"/>
      <c r="E107" s="98"/>
      <c r="F107" s="90"/>
      <c r="G107" s="90"/>
      <c r="H107" s="90"/>
      <c r="I107" s="90"/>
      <c r="J107" s="99"/>
      <c r="K107" s="99"/>
      <c r="L107" s="92"/>
      <c r="M107" s="100"/>
      <c r="N107" s="40">
        <f>N102+L105</f>
        <v>708085346</v>
      </c>
    </row>
    <row r="108" spans="1:14" s="43" customFormat="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60">
        <v>21232348</v>
      </c>
      <c r="N108" s="77"/>
    </row>
    <row r="109" spans="1:14" s="43" customFormat="1" ht="12.75">
      <c r="A109" s="49">
        <v>1</v>
      </c>
      <c r="B109" s="50">
        <v>191</v>
      </c>
      <c r="C109" s="67" t="s">
        <v>20</v>
      </c>
      <c r="D109" s="7" t="s">
        <v>75</v>
      </c>
      <c r="E109" s="94" t="s">
        <v>76</v>
      </c>
      <c r="F109" s="6" t="s">
        <v>13</v>
      </c>
      <c r="G109" s="6">
        <f>1/3*4+1/3*1+1/3*4</f>
        <v>3</v>
      </c>
      <c r="H109" s="21">
        <f>1/3*4+1/3*2+1/3*2</f>
        <v>2.6666666666666665</v>
      </c>
      <c r="I109" s="125">
        <f>H109+G109</f>
        <v>5.666666666666666</v>
      </c>
      <c r="J109" s="52">
        <v>2204030</v>
      </c>
      <c r="K109" s="52">
        <v>4297111</v>
      </c>
      <c r="L109" s="54">
        <f>J109+K109</f>
        <v>6501141</v>
      </c>
      <c r="M109" s="60"/>
      <c r="N109" s="77"/>
    </row>
    <row r="110" spans="1:14" s="43" customFormat="1" ht="12.75">
      <c r="A110" s="30" t="s">
        <v>101</v>
      </c>
      <c r="B110" s="78"/>
      <c r="C110" s="79"/>
      <c r="D110" s="82"/>
      <c r="E110" s="95"/>
      <c r="F110" s="82"/>
      <c r="G110" s="82"/>
      <c r="H110" s="82"/>
      <c r="I110" s="82"/>
      <c r="J110" s="96"/>
      <c r="K110" s="96"/>
      <c r="L110" s="35">
        <f>L109</f>
        <v>6501141</v>
      </c>
      <c r="M110" s="60"/>
      <c r="N110" s="77"/>
    </row>
    <row r="111" spans="1:14" s="121" customFormat="1" ht="12.75">
      <c r="A111" s="32"/>
      <c r="B111" s="117"/>
      <c r="C111" s="118"/>
      <c r="D111" s="75"/>
      <c r="E111" s="119"/>
      <c r="F111" s="75"/>
      <c r="G111" s="75"/>
      <c r="H111" s="75"/>
      <c r="I111" s="75"/>
      <c r="J111" s="56"/>
      <c r="K111" s="56"/>
      <c r="L111" s="37"/>
      <c r="M111" s="57"/>
      <c r="N111" s="39"/>
    </row>
    <row r="112" spans="1:14" s="43" customFormat="1" ht="12.75">
      <c r="A112" s="31" t="s">
        <v>115</v>
      </c>
      <c r="B112" s="86"/>
      <c r="C112" s="87"/>
      <c r="D112" s="90"/>
      <c r="E112" s="98"/>
      <c r="F112" s="90"/>
      <c r="G112" s="90"/>
      <c r="H112" s="90"/>
      <c r="I112" s="90"/>
      <c r="J112" s="99"/>
      <c r="K112" s="99"/>
      <c r="L112" s="92"/>
      <c r="M112" s="100"/>
      <c r="N112" s="40">
        <f>N107+L110</f>
        <v>714586487</v>
      </c>
    </row>
    <row r="113" spans="1:14" s="43" customFormat="1" ht="12.75">
      <c r="A113" s="49"/>
      <c r="B113" s="50"/>
      <c r="C113" s="67"/>
      <c r="D113" s="49"/>
      <c r="E113" s="119"/>
      <c r="F113" s="49"/>
      <c r="G113" s="49"/>
      <c r="H113" s="49"/>
      <c r="I113" s="49"/>
      <c r="J113" s="54"/>
      <c r="K113" s="54"/>
      <c r="L113" s="54"/>
      <c r="M113" s="55"/>
      <c r="N113" s="85"/>
    </row>
    <row r="114" spans="1:14" s="43" customFormat="1" ht="12.75">
      <c r="A114" s="49">
        <v>1</v>
      </c>
      <c r="B114" s="50">
        <v>133</v>
      </c>
      <c r="C114" s="67" t="s">
        <v>8</v>
      </c>
      <c r="D114" s="75" t="s">
        <v>74</v>
      </c>
      <c r="E114" s="94" t="s">
        <v>22</v>
      </c>
      <c r="F114" s="49" t="s">
        <v>14</v>
      </c>
      <c r="G114" s="49">
        <v>1</v>
      </c>
      <c r="H114" s="49">
        <v>4</v>
      </c>
      <c r="I114" s="49">
        <f>H114+G114</f>
        <v>5</v>
      </c>
      <c r="J114" s="52">
        <v>337015</v>
      </c>
      <c r="K114" s="52">
        <v>247203</v>
      </c>
      <c r="L114" s="54">
        <f>J114+K114</f>
        <v>584218</v>
      </c>
      <c r="M114" s="60">
        <v>1485190</v>
      </c>
      <c r="N114" s="77"/>
    </row>
    <row r="115" spans="1:14" s="43" customFormat="1" ht="12.75">
      <c r="A115" s="49">
        <v>2</v>
      </c>
      <c r="B115" s="50">
        <v>18</v>
      </c>
      <c r="C115" s="67" t="s">
        <v>8</v>
      </c>
      <c r="D115" s="49" t="s">
        <v>15</v>
      </c>
      <c r="E115" s="94" t="s">
        <v>22</v>
      </c>
      <c r="F115" s="49" t="s">
        <v>13</v>
      </c>
      <c r="G115" s="49">
        <v>1</v>
      </c>
      <c r="H115" s="49">
        <v>4</v>
      </c>
      <c r="I115" s="49">
        <f>H115+G115</f>
        <v>5</v>
      </c>
      <c r="J115" s="73">
        <v>1425218</v>
      </c>
      <c r="K115" s="73">
        <v>1346783</v>
      </c>
      <c r="L115" s="54">
        <f>J115+K115</f>
        <v>2772001</v>
      </c>
      <c r="M115" s="74">
        <v>5383510</v>
      </c>
      <c r="N115" s="77"/>
    </row>
    <row r="116" spans="1:14" s="43" customFormat="1" ht="12.75">
      <c r="A116" s="30" t="s">
        <v>99</v>
      </c>
      <c r="B116" s="78"/>
      <c r="C116" s="79"/>
      <c r="D116" s="82"/>
      <c r="E116" s="95"/>
      <c r="F116" s="82"/>
      <c r="G116" s="82"/>
      <c r="H116" s="82"/>
      <c r="I116" s="82"/>
      <c r="J116" s="96"/>
      <c r="K116" s="96"/>
      <c r="L116" s="35">
        <f>SUM(L114:L115)</f>
        <v>3356219</v>
      </c>
      <c r="M116" s="97"/>
      <c r="N116" s="39"/>
    </row>
    <row r="117" spans="1:14" s="43" customFormat="1" ht="12.75">
      <c r="A117" s="49"/>
      <c r="B117" s="50"/>
      <c r="C117" s="67"/>
      <c r="D117" s="49"/>
      <c r="E117" s="94"/>
      <c r="F117" s="49"/>
      <c r="G117" s="49"/>
      <c r="H117" s="49"/>
      <c r="I117" s="49"/>
      <c r="J117" s="52"/>
      <c r="K117" s="52"/>
      <c r="L117" s="54"/>
      <c r="M117" s="60"/>
      <c r="N117" s="85"/>
    </row>
    <row r="118" spans="1:14" s="43" customFormat="1" ht="12.75">
      <c r="A118" s="31" t="s">
        <v>116</v>
      </c>
      <c r="B118" s="86"/>
      <c r="C118" s="87"/>
      <c r="D118" s="90"/>
      <c r="E118" s="98"/>
      <c r="F118" s="90"/>
      <c r="G118" s="90"/>
      <c r="H118" s="90"/>
      <c r="I118" s="90"/>
      <c r="J118" s="99"/>
      <c r="K118" s="99"/>
      <c r="L118" s="92"/>
      <c r="M118" s="100"/>
      <c r="N118" s="40">
        <f>N112+L116</f>
        <v>717942706</v>
      </c>
    </row>
    <row r="119" spans="1:14" s="43" customFormat="1" ht="12.75">
      <c r="A119" s="49"/>
      <c r="B119" s="50"/>
      <c r="C119" s="67"/>
      <c r="D119" s="49"/>
      <c r="E119" s="94"/>
      <c r="F119" s="49"/>
      <c r="G119" s="49"/>
      <c r="H119" s="49"/>
      <c r="I119" s="49"/>
      <c r="J119" s="73"/>
      <c r="K119" s="73"/>
      <c r="L119" s="54"/>
      <c r="M119" s="74"/>
      <c r="N119" s="85"/>
    </row>
    <row r="120" spans="1:14" s="43" customFormat="1" ht="12.75">
      <c r="A120" s="49">
        <v>1</v>
      </c>
      <c r="B120" s="8">
        <v>183</v>
      </c>
      <c r="C120" s="9" t="s">
        <v>8</v>
      </c>
      <c r="D120" s="10" t="s">
        <v>79</v>
      </c>
      <c r="E120" s="19" t="s">
        <v>23</v>
      </c>
      <c r="F120" s="11" t="s">
        <v>12</v>
      </c>
      <c r="G120" s="11">
        <v>1</v>
      </c>
      <c r="H120" s="11">
        <v>2</v>
      </c>
      <c r="I120" s="49">
        <f>H120+G120</f>
        <v>3</v>
      </c>
      <c r="J120" s="12">
        <v>2010730</v>
      </c>
      <c r="K120" s="12">
        <v>1887926</v>
      </c>
      <c r="L120" s="54">
        <f>J120+K120</f>
        <v>3898656</v>
      </c>
      <c r="M120" s="36">
        <v>7624135</v>
      </c>
      <c r="N120" s="77"/>
    </row>
    <row r="121" spans="1:14" s="43" customFormat="1" ht="12.75">
      <c r="A121" s="49">
        <v>2</v>
      </c>
      <c r="B121" s="8">
        <v>68</v>
      </c>
      <c r="C121" s="9" t="s">
        <v>10</v>
      </c>
      <c r="D121" s="15" t="s">
        <v>80</v>
      </c>
      <c r="E121" s="20" t="s">
        <v>23</v>
      </c>
      <c r="F121" s="13" t="s">
        <v>14</v>
      </c>
      <c r="G121" s="13">
        <v>1</v>
      </c>
      <c r="H121" s="13">
        <v>2</v>
      </c>
      <c r="I121" s="49">
        <f>H121+G121</f>
        <v>3</v>
      </c>
      <c r="J121" s="14">
        <v>1757444</v>
      </c>
      <c r="K121" s="14">
        <v>2017382</v>
      </c>
      <c r="L121" s="54">
        <f>J121+K121</f>
        <v>3774826</v>
      </c>
      <c r="M121" s="33">
        <v>12190713</v>
      </c>
      <c r="N121" s="77"/>
    </row>
    <row r="122" spans="1:14" s="43" customFormat="1" ht="12.75">
      <c r="A122" s="30" t="s">
        <v>100</v>
      </c>
      <c r="B122" s="78"/>
      <c r="C122" s="79"/>
      <c r="D122" s="82"/>
      <c r="E122" s="95"/>
      <c r="F122" s="82"/>
      <c r="G122" s="82"/>
      <c r="H122" s="82"/>
      <c r="I122" s="82"/>
      <c r="J122" s="96"/>
      <c r="K122" s="96"/>
      <c r="L122" s="35">
        <f>SUM(L120:L121)</f>
        <v>7673482</v>
      </c>
      <c r="M122" s="97"/>
      <c r="N122" s="39"/>
    </row>
    <row r="123" spans="1:14" s="43" customFormat="1" ht="12.75">
      <c r="A123" s="49"/>
      <c r="B123" s="50"/>
      <c r="C123" s="67"/>
      <c r="D123" s="49"/>
      <c r="E123" s="94"/>
      <c r="F123" s="49"/>
      <c r="G123" s="49"/>
      <c r="H123" s="49"/>
      <c r="I123" s="49"/>
      <c r="J123" s="52"/>
      <c r="K123" s="52"/>
      <c r="L123" s="54"/>
      <c r="M123" s="60"/>
      <c r="N123" s="85"/>
    </row>
    <row r="124" spans="1:14" s="121" customFormat="1" ht="12.75">
      <c r="A124" s="31" t="s">
        <v>117</v>
      </c>
      <c r="B124" s="86"/>
      <c r="C124" s="87"/>
      <c r="D124" s="90"/>
      <c r="E124" s="98"/>
      <c r="F124" s="90"/>
      <c r="G124" s="90"/>
      <c r="H124" s="90"/>
      <c r="I124" s="90"/>
      <c r="J124" s="99"/>
      <c r="K124" s="99"/>
      <c r="L124" s="92"/>
      <c r="M124" s="100"/>
      <c r="N124" s="40">
        <f>N118+L122</f>
        <v>725616188</v>
      </c>
    </row>
    <row r="125" s="43" customFormat="1" ht="12.75">
      <c r="N125" s="85"/>
    </row>
    <row r="126" spans="1:14" s="43" customFormat="1" ht="12.75">
      <c r="A126" s="127" t="s">
        <v>131</v>
      </c>
      <c r="N126" s="85"/>
    </row>
    <row r="127" s="43" customFormat="1" ht="12.75">
      <c r="A127" s="127" t="s">
        <v>132</v>
      </c>
    </row>
    <row r="129" ht="12.75">
      <c r="A129" s="43" t="s">
        <v>133</v>
      </c>
    </row>
  </sheetData>
  <mergeCells count="8">
    <mergeCell ref="A1:L2"/>
    <mergeCell ref="A95:B95"/>
    <mergeCell ref="A15:B15"/>
    <mergeCell ref="J13:M13"/>
    <mergeCell ref="J3:M3"/>
    <mergeCell ref="A5:B5"/>
    <mergeCell ref="A11:D11"/>
    <mergeCell ref="D46:I48"/>
  </mergeCells>
  <printOptions/>
  <pageMargins left="0.17" right="0.16" top="0.41" bottom="0.36" header="0.18" footer="0.22"/>
  <pageSetup horizontalDpi="600" verticalDpi="600" orientation="portrait" paperSize="9" scale="60" r:id="rId1"/>
  <rowBreaks count="1" manualBreakCount="1">
    <brk id="9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BM11_06TRPReportAnnex7_Annex_en</dc:title>
  <dc:subject>&amp;lt;p&amp;gt;Annex 6  Board Policy  BUDGET  No.  Source  Component  Requested Yr 1  Total 2 Years  Total 5 Years  HSS  CCM  Sub-CCM  Non-CCM  Requested Yr 2  Tuberculosis  Malaria  HIV/AIDS  Tajikistan (Low)  Proposal ID  Category 2B   Criteria  Poverty  RCM*  Disease Burden  Low  Lower-middle  Composite index  Category 1  Recommen&amp;lt;/p&amp;gt;</dc:subject>
  <dc:creator>Olivier Coeur De Roy</dc:creator>
  <cp:keywords/>
  <dc:description>&amp;lt;p&amp;gt;Annex 6  Board Policy  BUDGET  No.  Source  Component  Requested Yr 1  Total 2 Years  Total 5 Years  HSS  CCM  Sub-CCM  Non-CCM  Requested Yr 2  Tuberculosis  Malaria  HIV/AIDS  Tajikistan (Low)  Proposal ID  Category 2B   Criteria  Poverty  RCM*  Disease Burden  Low  Lower-middle  Composite index  Category 1  Recommen&amp;lt;/p&amp;gt;</dc:description>
  <cp:lastModifiedBy>Olivier Coeur De Roy</cp:lastModifiedBy>
  <cp:lastPrinted>2005-09-21T14:34:13Z</cp:lastPrinted>
  <dcterms:created xsi:type="dcterms:W3CDTF">2004-05-26T14:25:56Z</dcterms:created>
  <dcterms:modified xsi:type="dcterms:W3CDTF">2005-09-30T13:36:18Z</dcterms:modified>
  <cp:category/>
  <cp:version/>
  <cp:contentType/>
  <cp:contentStatus/>
</cp:coreProperties>
</file>